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KLAD2\Desktop\Import Vario\Ceníky\"/>
    </mc:Choice>
  </mc:AlternateContent>
  <workbookProtection workbookAlgorithmName="SHA-512" workbookHashValue="lB2G8zER72/qqS+/dYFdt40FKr3YMWx4aA3rOHFS27KNtFNGPs6Xj3X+w1JyI33M2dl4xm0lzG9mboerEg4y9Q==" workbookSaltValue="G3EPFxpa4jnLL8znbUUqlw==" workbookSpinCount="100000" lockStructure="1"/>
  <bookViews>
    <workbookView xWindow="0" yWindow="0" windowWidth="28800" windowHeight="11610" tabRatio="569"/>
  </bookViews>
  <sheets>
    <sheet name="Ceník" sheetId="5" r:id="rId1"/>
  </sheets>
  <calcPr calcId="162913"/>
</workbook>
</file>

<file path=xl/calcChain.xml><?xml version="1.0" encoding="utf-8"?>
<calcChain xmlns="http://schemas.openxmlformats.org/spreadsheetml/2006/main">
  <c r="J34" i="5" l="1"/>
  <c r="M34" i="5" s="1"/>
  <c r="O34" i="5"/>
  <c r="J212" i="5"/>
  <c r="K212" i="5" s="1"/>
  <c r="O212" i="5"/>
  <c r="J214" i="5"/>
  <c r="K214" i="5" s="1"/>
  <c r="O214" i="5"/>
  <c r="J218" i="5"/>
  <c r="M218" i="5" s="1"/>
  <c r="O218" i="5"/>
  <c r="J219" i="5"/>
  <c r="K219" i="5" s="1"/>
  <c r="O219" i="5"/>
  <c r="J221" i="5"/>
  <c r="K221" i="5" s="1"/>
  <c r="O221" i="5"/>
  <c r="J179" i="5"/>
  <c r="M179" i="5" s="1"/>
  <c r="O179" i="5"/>
  <c r="J181" i="5"/>
  <c r="M181" i="5" s="1"/>
  <c r="O181" i="5"/>
  <c r="J182" i="5"/>
  <c r="N182" i="5" s="1"/>
  <c r="O182" i="5"/>
  <c r="J183" i="5"/>
  <c r="M183" i="5" s="1"/>
  <c r="O183" i="5"/>
  <c r="J190" i="5"/>
  <c r="K190" i="5" s="1"/>
  <c r="O190" i="5"/>
  <c r="J208" i="5"/>
  <c r="K208" i="5" s="1"/>
  <c r="O208" i="5"/>
  <c r="J226" i="5"/>
  <c r="K226" i="5" s="1"/>
  <c r="O226" i="5"/>
  <c r="J176" i="5"/>
  <c r="M176" i="5" s="1"/>
  <c r="O176" i="5"/>
  <c r="J168" i="5"/>
  <c r="M168" i="5" s="1"/>
  <c r="O168" i="5"/>
  <c r="J158" i="5"/>
  <c r="K158" i="5" s="1"/>
  <c r="O158" i="5"/>
  <c r="J157" i="5"/>
  <c r="M157" i="5" s="1"/>
  <c r="O157" i="5"/>
  <c r="J159" i="5"/>
  <c r="K159" i="5" s="1"/>
  <c r="O159" i="5"/>
  <c r="J165" i="5"/>
  <c r="K165" i="5" s="1"/>
  <c r="O165" i="5"/>
  <c r="J167" i="5"/>
  <c r="K167" i="5" s="1"/>
  <c r="O167" i="5"/>
  <c r="J173" i="5"/>
  <c r="K173" i="5" s="1"/>
  <c r="O173" i="5"/>
  <c r="L233" i="5"/>
  <c r="O5" i="5"/>
  <c r="O6" i="5"/>
  <c r="O7" i="5"/>
  <c r="O8" i="5"/>
  <c r="O11" i="5"/>
  <c r="O12" i="5"/>
  <c r="O19" i="5"/>
  <c r="O20" i="5"/>
  <c r="O22" i="5"/>
  <c r="O23" i="5"/>
  <c r="O25" i="5"/>
  <c r="O26" i="5"/>
  <c r="O33" i="5"/>
  <c r="O44" i="5"/>
  <c r="O45" i="5"/>
  <c r="O46" i="5"/>
  <c r="O47" i="5"/>
  <c r="O35" i="5"/>
  <c r="O37" i="5"/>
  <c r="O38" i="5"/>
  <c r="O39" i="5"/>
  <c r="O40" i="5"/>
  <c r="O41" i="5"/>
  <c r="O42" i="5"/>
  <c r="O43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2" i="5"/>
  <c r="O63" i="5"/>
  <c r="O65" i="5"/>
  <c r="O68" i="5"/>
  <c r="O66" i="5"/>
  <c r="O67" i="5"/>
  <c r="O70" i="5"/>
  <c r="O71" i="5"/>
  <c r="O72" i="5"/>
  <c r="O73" i="5"/>
  <c r="O74" i="5"/>
  <c r="O75" i="5"/>
  <c r="O76" i="5"/>
  <c r="O77" i="5"/>
  <c r="O78" i="5"/>
  <c r="O80" i="5"/>
  <c r="O81" i="5"/>
  <c r="O82" i="5"/>
  <c r="O84" i="5"/>
  <c r="O85" i="5"/>
  <c r="O86" i="5"/>
  <c r="O88" i="5"/>
  <c r="O89" i="5"/>
  <c r="O90" i="5"/>
  <c r="O92" i="5"/>
  <c r="O94" i="5"/>
  <c r="O95" i="5"/>
  <c r="O96" i="5"/>
  <c r="O97" i="5"/>
  <c r="O99" i="5"/>
  <c r="O100" i="5"/>
  <c r="O102" i="5"/>
  <c r="O103" i="5"/>
  <c r="O104" i="5"/>
  <c r="O106" i="5"/>
  <c r="O108" i="5"/>
  <c r="O112" i="5"/>
  <c r="O113" i="5"/>
  <c r="O114" i="5"/>
  <c r="O120" i="5"/>
  <c r="O129" i="5"/>
  <c r="O130" i="5"/>
  <c r="O131" i="5"/>
  <c r="O132" i="5"/>
  <c r="O133" i="5"/>
  <c r="O134" i="5"/>
  <c r="O135" i="5"/>
  <c r="O136" i="5"/>
  <c r="O137" i="5"/>
  <c r="O138" i="5"/>
  <c r="O142" i="5"/>
  <c r="O143" i="5"/>
  <c r="O149" i="5"/>
  <c r="O150" i="5"/>
  <c r="O153" i="5"/>
  <c r="O154" i="5"/>
  <c r="O155" i="5"/>
  <c r="O156" i="5"/>
  <c r="O160" i="5"/>
  <c r="O161" i="5"/>
  <c r="O163" i="5"/>
  <c r="O164" i="5"/>
  <c r="O166" i="5"/>
  <c r="O169" i="5"/>
  <c r="O170" i="5"/>
  <c r="O171" i="5"/>
  <c r="O172" i="5"/>
  <c r="O174" i="5"/>
  <c r="O177" i="5"/>
  <c r="O180" i="5"/>
  <c r="O178" i="5"/>
  <c r="O184" i="5"/>
  <c r="O186" i="5"/>
  <c r="O187" i="5"/>
  <c r="O188" i="5"/>
  <c r="O191" i="5"/>
  <c r="O192" i="5"/>
  <c r="O189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9" i="5"/>
  <c r="O211" i="5"/>
  <c r="O213" i="5"/>
  <c r="O215" i="5"/>
  <c r="O185" i="5"/>
  <c r="O216" i="5"/>
  <c r="O217" i="5"/>
  <c r="O220" i="5"/>
  <c r="O222" i="5"/>
  <c r="O223" i="5"/>
  <c r="O224" i="5"/>
  <c r="O225" i="5"/>
  <c r="O227" i="5"/>
  <c r="O229" i="5"/>
  <c r="O9" i="5"/>
  <c r="O10" i="5"/>
  <c r="O13" i="5"/>
  <c r="O14" i="5"/>
  <c r="O15" i="5"/>
  <c r="O16" i="5"/>
  <c r="O17" i="5"/>
  <c r="O18" i="5"/>
  <c r="O21" i="5"/>
  <c r="O24" i="5"/>
  <c r="O27" i="5"/>
  <c r="O28" i="5"/>
  <c r="O29" i="5"/>
  <c r="O30" i="5"/>
  <c r="O31" i="5"/>
  <c r="O32" i="5"/>
  <c r="O36" i="5"/>
  <c r="O61" i="5"/>
  <c r="O64" i="5"/>
  <c r="O69" i="5"/>
  <c r="O79" i="5"/>
  <c r="O83" i="5"/>
  <c r="O87" i="5"/>
  <c r="O91" i="5"/>
  <c r="O93" i="5"/>
  <c r="O98" i="5"/>
  <c r="O101" i="5"/>
  <c r="O105" i="5"/>
  <c r="O107" i="5"/>
  <c r="O109" i="5"/>
  <c r="O110" i="5"/>
  <c r="O111" i="5"/>
  <c r="O115" i="5"/>
  <c r="O116" i="5"/>
  <c r="O117" i="5"/>
  <c r="O118" i="5"/>
  <c r="O119" i="5"/>
  <c r="O121" i="5"/>
  <c r="O122" i="5"/>
  <c r="O123" i="5"/>
  <c r="O124" i="5"/>
  <c r="O125" i="5"/>
  <c r="O126" i="5"/>
  <c r="O127" i="5"/>
  <c r="O128" i="5"/>
  <c r="O139" i="5"/>
  <c r="O140" i="5"/>
  <c r="O141" i="5"/>
  <c r="O144" i="5"/>
  <c r="O145" i="5"/>
  <c r="O146" i="5"/>
  <c r="O147" i="5"/>
  <c r="O148" i="5"/>
  <c r="O151" i="5"/>
  <c r="O152" i="5"/>
  <c r="O162" i="5"/>
  <c r="O175" i="5"/>
  <c r="O210" i="5"/>
  <c r="O228" i="5"/>
  <c r="O230" i="5"/>
  <c r="O231" i="5"/>
  <c r="O232" i="5"/>
  <c r="J5" i="5"/>
  <c r="M5" i="5" s="1"/>
  <c r="J6" i="5"/>
  <c r="K6" i="5" s="1"/>
  <c r="J7" i="5"/>
  <c r="K7" i="5" s="1"/>
  <c r="J8" i="5"/>
  <c r="M8" i="5" s="1"/>
  <c r="J11" i="5"/>
  <c r="M11" i="5" s="1"/>
  <c r="J12" i="5"/>
  <c r="N12" i="5" s="1"/>
  <c r="J19" i="5"/>
  <c r="N19" i="5" s="1"/>
  <c r="J20" i="5"/>
  <c r="J22" i="5"/>
  <c r="J23" i="5"/>
  <c r="K23" i="5" s="1"/>
  <c r="J25" i="5"/>
  <c r="K25" i="5" s="1"/>
  <c r="J26" i="5"/>
  <c r="M26" i="5" s="1"/>
  <c r="J33" i="5"/>
  <c r="M33" i="5" s="1"/>
  <c r="J44" i="5"/>
  <c r="N44" i="5" s="1"/>
  <c r="J45" i="5"/>
  <c r="N45" i="5" s="1"/>
  <c r="J46" i="5"/>
  <c r="J47" i="5"/>
  <c r="K47" i="5" s="1"/>
  <c r="J35" i="5"/>
  <c r="K35" i="5" s="1"/>
  <c r="J37" i="5"/>
  <c r="K37" i="5" s="1"/>
  <c r="J38" i="5"/>
  <c r="M38" i="5" s="1"/>
  <c r="J39" i="5"/>
  <c r="M39" i="5" s="1"/>
  <c r="J40" i="5"/>
  <c r="N40" i="5" s="1"/>
  <c r="J41" i="5"/>
  <c r="N41" i="5" s="1"/>
  <c r="J42" i="5"/>
  <c r="J43" i="5"/>
  <c r="J48" i="5"/>
  <c r="K48" i="5" s="1"/>
  <c r="J49" i="5"/>
  <c r="J50" i="5"/>
  <c r="M50" i="5" s="1"/>
  <c r="J51" i="5"/>
  <c r="M51" i="5" s="1"/>
  <c r="J52" i="5"/>
  <c r="N52" i="5" s="1"/>
  <c r="J53" i="5"/>
  <c r="N53" i="5" s="1"/>
  <c r="J54" i="5"/>
  <c r="J55" i="5"/>
  <c r="M55" i="5" s="1"/>
  <c r="J56" i="5"/>
  <c r="K56" i="5" s="1"/>
  <c r="J57" i="5"/>
  <c r="K57" i="5" s="1"/>
  <c r="J58" i="5"/>
  <c r="M58" i="5" s="1"/>
  <c r="J59" i="5"/>
  <c r="M59" i="5" s="1"/>
  <c r="J60" i="5"/>
  <c r="N60" i="5" s="1"/>
  <c r="J62" i="5"/>
  <c r="N62" i="5" s="1"/>
  <c r="J63" i="5"/>
  <c r="J65" i="5"/>
  <c r="M65" i="5" s="1"/>
  <c r="J68" i="5"/>
  <c r="K68" i="5" s="1"/>
  <c r="J66" i="5"/>
  <c r="K66" i="5" s="1"/>
  <c r="J67" i="5"/>
  <c r="M67" i="5" s="1"/>
  <c r="J70" i="5"/>
  <c r="M70" i="5" s="1"/>
  <c r="J71" i="5"/>
  <c r="N71" i="5" s="1"/>
  <c r="J72" i="5"/>
  <c r="N72" i="5" s="1"/>
  <c r="J73" i="5"/>
  <c r="J74" i="5"/>
  <c r="J75" i="5"/>
  <c r="K75" i="5" s="1"/>
  <c r="J76" i="5"/>
  <c r="K76" i="5" s="1"/>
  <c r="J77" i="5"/>
  <c r="M77" i="5" s="1"/>
  <c r="J78" i="5"/>
  <c r="M78" i="5" s="1"/>
  <c r="J80" i="5"/>
  <c r="N80" i="5" s="1"/>
  <c r="J81" i="5"/>
  <c r="N81" i="5" s="1"/>
  <c r="J82" i="5"/>
  <c r="J84" i="5"/>
  <c r="J85" i="5"/>
  <c r="K85" i="5" s="1"/>
  <c r="J86" i="5"/>
  <c r="K86" i="5" s="1"/>
  <c r="J88" i="5"/>
  <c r="M88" i="5" s="1"/>
  <c r="J89" i="5"/>
  <c r="M89" i="5" s="1"/>
  <c r="J90" i="5"/>
  <c r="N90" i="5" s="1"/>
  <c r="J92" i="5"/>
  <c r="N92" i="5" s="1"/>
  <c r="J94" i="5"/>
  <c r="J95" i="5"/>
  <c r="K95" i="5" s="1"/>
  <c r="J96" i="5"/>
  <c r="K96" i="5" s="1"/>
  <c r="J97" i="5"/>
  <c r="K97" i="5" s="1"/>
  <c r="J99" i="5"/>
  <c r="M99" i="5" s="1"/>
  <c r="J100" i="5"/>
  <c r="M100" i="5" s="1"/>
  <c r="J102" i="5"/>
  <c r="N102" i="5" s="1"/>
  <c r="J103" i="5"/>
  <c r="N103" i="5" s="1"/>
  <c r="J104" i="5"/>
  <c r="J106" i="5"/>
  <c r="K106" i="5" s="1"/>
  <c r="J108" i="5"/>
  <c r="K108" i="5" s="1"/>
  <c r="J112" i="5"/>
  <c r="J113" i="5"/>
  <c r="M113" i="5" s="1"/>
  <c r="J114" i="5"/>
  <c r="M114" i="5" s="1"/>
  <c r="J120" i="5"/>
  <c r="N120" i="5" s="1"/>
  <c r="J129" i="5"/>
  <c r="N129" i="5" s="1"/>
  <c r="J130" i="5"/>
  <c r="J131" i="5"/>
  <c r="K131" i="5" s="1"/>
  <c r="J132" i="5"/>
  <c r="K132" i="5" s="1"/>
  <c r="J133" i="5"/>
  <c r="J134" i="5"/>
  <c r="M134" i="5" s="1"/>
  <c r="J135" i="5"/>
  <c r="M135" i="5" s="1"/>
  <c r="J136" i="5"/>
  <c r="N136" i="5" s="1"/>
  <c r="J137" i="5"/>
  <c r="N137" i="5" s="1"/>
  <c r="J138" i="5"/>
  <c r="J142" i="5"/>
  <c r="K142" i="5" s="1"/>
  <c r="J143" i="5"/>
  <c r="K143" i="5" s="1"/>
  <c r="J149" i="5"/>
  <c r="J150" i="5"/>
  <c r="M150" i="5" s="1"/>
  <c r="J153" i="5"/>
  <c r="M153" i="5" s="1"/>
  <c r="J154" i="5"/>
  <c r="N154" i="5" s="1"/>
  <c r="J155" i="5"/>
  <c r="N155" i="5" s="1"/>
  <c r="J156" i="5"/>
  <c r="J160" i="5"/>
  <c r="K160" i="5" s="1"/>
  <c r="J161" i="5"/>
  <c r="K161" i="5" s="1"/>
  <c r="J163" i="5"/>
  <c r="K163" i="5" s="1"/>
  <c r="J164" i="5"/>
  <c r="M164" i="5" s="1"/>
  <c r="J166" i="5"/>
  <c r="M166" i="5" s="1"/>
  <c r="J169" i="5"/>
  <c r="N169" i="5" s="1"/>
  <c r="J170" i="5"/>
  <c r="N170" i="5" s="1"/>
  <c r="J171" i="5"/>
  <c r="J172" i="5"/>
  <c r="K172" i="5" s="1"/>
  <c r="J174" i="5"/>
  <c r="K174" i="5" s="1"/>
  <c r="J177" i="5"/>
  <c r="K177" i="5" s="1"/>
  <c r="J180" i="5"/>
  <c r="M180" i="5" s="1"/>
  <c r="J178" i="5"/>
  <c r="M178" i="5" s="1"/>
  <c r="J184" i="5"/>
  <c r="N184" i="5" s="1"/>
  <c r="J186" i="5"/>
  <c r="N186" i="5" s="1"/>
  <c r="J187" i="5"/>
  <c r="J188" i="5"/>
  <c r="K188" i="5" s="1"/>
  <c r="J191" i="5"/>
  <c r="K191" i="5" s="1"/>
  <c r="J192" i="5"/>
  <c r="J189" i="5"/>
  <c r="M189" i="5" s="1"/>
  <c r="J193" i="5"/>
  <c r="M193" i="5" s="1"/>
  <c r="J194" i="5"/>
  <c r="N194" i="5" s="1"/>
  <c r="J195" i="5"/>
  <c r="N195" i="5" s="1"/>
  <c r="J196" i="5"/>
  <c r="J197" i="5"/>
  <c r="K197" i="5" s="1"/>
  <c r="J198" i="5"/>
  <c r="K198" i="5" s="1"/>
  <c r="J199" i="5"/>
  <c r="J200" i="5"/>
  <c r="M200" i="5" s="1"/>
  <c r="J201" i="5"/>
  <c r="M201" i="5" s="1"/>
  <c r="J202" i="5"/>
  <c r="N202" i="5" s="1"/>
  <c r="J203" i="5"/>
  <c r="N203" i="5" s="1"/>
  <c r="J204" i="5"/>
  <c r="J205" i="5"/>
  <c r="K205" i="5" s="1"/>
  <c r="J206" i="5"/>
  <c r="K206" i="5" s="1"/>
  <c r="J207" i="5"/>
  <c r="K207" i="5" s="1"/>
  <c r="J209" i="5"/>
  <c r="M209" i="5" s="1"/>
  <c r="J211" i="5"/>
  <c r="M211" i="5" s="1"/>
  <c r="J213" i="5"/>
  <c r="N213" i="5" s="1"/>
  <c r="J215" i="5"/>
  <c r="N215" i="5" s="1"/>
  <c r="J185" i="5"/>
  <c r="J216" i="5"/>
  <c r="K216" i="5" s="1"/>
  <c r="J217" i="5"/>
  <c r="K217" i="5" s="1"/>
  <c r="J220" i="5"/>
  <c r="J222" i="5"/>
  <c r="M222" i="5" s="1"/>
  <c r="J223" i="5"/>
  <c r="M223" i="5" s="1"/>
  <c r="J224" i="5"/>
  <c r="N224" i="5" s="1"/>
  <c r="J225" i="5"/>
  <c r="N225" i="5" s="1"/>
  <c r="J227" i="5"/>
  <c r="J229" i="5"/>
  <c r="K229" i="5" s="1"/>
  <c r="J9" i="5"/>
  <c r="K9" i="5" s="1"/>
  <c r="J10" i="5"/>
  <c r="K10" i="5" s="1"/>
  <c r="J13" i="5"/>
  <c r="M13" i="5" s="1"/>
  <c r="J14" i="5"/>
  <c r="M14" i="5" s="1"/>
  <c r="J15" i="5"/>
  <c r="N15" i="5" s="1"/>
  <c r="J16" i="5"/>
  <c r="N16" i="5" s="1"/>
  <c r="J17" i="5"/>
  <c r="J18" i="5"/>
  <c r="K18" i="5" s="1"/>
  <c r="J21" i="5"/>
  <c r="K21" i="5" s="1"/>
  <c r="J24" i="5"/>
  <c r="J27" i="5"/>
  <c r="M27" i="5" s="1"/>
  <c r="J28" i="5"/>
  <c r="M28" i="5" s="1"/>
  <c r="J29" i="5"/>
  <c r="N29" i="5" s="1"/>
  <c r="J30" i="5"/>
  <c r="N30" i="5" s="1"/>
  <c r="J31" i="5"/>
  <c r="J32" i="5"/>
  <c r="K32" i="5" s="1"/>
  <c r="J36" i="5"/>
  <c r="K36" i="5" s="1"/>
  <c r="J61" i="5"/>
  <c r="J64" i="5"/>
  <c r="M64" i="5" s="1"/>
  <c r="J69" i="5"/>
  <c r="M69" i="5" s="1"/>
  <c r="J79" i="5"/>
  <c r="N79" i="5" s="1"/>
  <c r="J83" i="5"/>
  <c r="N83" i="5" s="1"/>
  <c r="J87" i="5"/>
  <c r="J91" i="5"/>
  <c r="K91" i="5" s="1"/>
  <c r="J93" i="5"/>
  <c r="K93" i="5" s="1"/>
  <c r="J98" i="5"/>
  <c r="K98" i="5" s="1"/>
  <c r="J101" i="5"/>
  <c r="M101" i="5" s="1"/>
  <c r="J105" i="5"/>
  <c r="M105" i="5" s="1"/>
  <c r="J107" i="5"/>
  <c r="N107" i="5" s="1"/>
  <c r="J109" i="5"/>
  <c r="N109" i="5" s="1"/>
  <c r="J110" i="5"/>
  <c r="J111" i="5"/>
  <c r="K111" i="5" s="1"/>
  <c r="J115" i="5"/>
  <c r="K115" i="5" s="1"/>
  <c r="J116" i="5"/>
  <c r="K116" i="5" s="1"/>
  <c r="J117" i="5"/>
  <c r="M117" i="5" s="1"/>
  <c r="J118" i="5"/>
  <c r="M118" i="5" s="1"/>
  <c r="J119" i="5"/>
  <c r="N119" i="5" s="1"/>
  <c r="J121" i="5"/>
  <c r="N121" i="5" s="1"/>
  <c r="J122" i="5"/>
  <c r="J123" i="5"/>
  <c r="K123" i="5" s="1"/>
  <c r="J124" i="5"/>
  <c r="K124" i="5" s="1"/>
  <c r="J125" i="5"/>
  <c r="K125" i="5" s="1"/>
  <c r="J126" i="5"/>
  <c r="M126" i="5" s="1"/>
  <c r="J127" i="5"/>
  <c r="M127" i="5" s="1"/>
  <c r="J128" i="5"/>
  <c r="N128" i="5" s="1"/>
  <c r="J139" i="5"/>
  <c r="N139" i="5" s="1"/>
  <c r="J140" i="5"/>
  <c r="J141" i="5"/>
  <c r="K141" i="5" s="1"/>
  <c r="J144" i="5"/>
  <c r="K144" i="5" s="1"/>
  <c r="J145" i="5"/>
  <c r="J146" i="5"/>
  <c r="M146" i="5" s="1"/>
  <c r="J147" i="5"/>
  <c r="M147" i="5" s="1"/>
  <c r="J148" i="5"/>
  <c r="N148" i="5" s="1"/>
  <c r="J151" i="5"/>
  <c r="N151" i="5" s="1"/>
  <c r="J152" i="5"/>
  <c r="J162" i="5"/>
  <c r="K162" i="5" s="1"/>
  <c r="J175" i="5"/>
  <c r="K175" i="5" s="1"/>
  <c r="J210" i="5"/>
  <c r="J228" i="5"/>
  <c r="M228" i="5" s="1"/>
  <c r="J230" i="5"/>
  <c r="M230" i="5" s="1"/>
  <c r="J231" i="5"/>
  <c r="N231" i="5" s="1"/>
  <c r="J232" i="5"/>
  <c r="N232" i="5" s="1"/>
  <c r="O4" i="5"/>
  <c r="J4" i="5"/>
  <c r="K34" i="5" l="1"/>
  <c r="N34" i="5"/>
  <c r="N212" i="5"/>
  <c r="M212" i="5"/>
  <c r="K218" i="5"/>
  <c r="N214" i="5"/>
  <c r="M214" i="5"/>
  <c r="K182" i="5"/>
  <c r="N218" i="5"/>
  <c r="K179" i="5"/>
  <c r="N219" i="5"/>
  <c r="M219" i="5"/>
  <c r="N221" i="5"/>
  <c r="M221" i="5"/>
  <c r="K181" i="5"/>
  <c r="N179" i="5"/>
  <c r="M182" i="5"/>
  <c r="N181" i="5"/>
  <c r="K183" i="5"/>
  <c r="N183" i="5"/>
  <c r="N190" i="5"/>
  <c r="M190" i="5"/>
  <c r="N208" i="5"/>
  <c r="M208" i="5"/>
  <c r="K176" i="5"/>
  <c r="N226" i="5"/>
  <c r="N168" i="5"/>
  <c r="M226" i="5"/>
  <c r="K168" i="5"/>
  <c r="N176" i="5"/>
  <c r="K157" i="5"/>
  <c r="N158" i="5"/>
  <c r="M158" i="5"/>
  <c r="N157" i="5"/>
  <c r="N165" i="5"/>
  <c r="N159" i="5"/>
  <c r="M159" i="5"/>
  <c r="K40" i="5"/>
  <c r="M72" i="5"/>
  <c r="M165" i="5"/>
  <c r="K119" i="5"/>
  <c r="M232" i="5"/>
  <c r="M19" i="5"/>
  <c r="K64" i="5"/>
  <c r="M30" i="5"/>
  <c r="N117" i="5"/>
  <c r="K194" i="5"/>
  <c r="M15" i="5"/>
  <c r="N180" i="5"/>
  <c r="K169" i="5"/>
  <c r="M195" i="5"/>
  <c r="N77" i="5"/>
  <c r="N167" i="5"/>
  <c r="K136" i="5"/>
  <c r="M170" i="5"/>
  <c r="M167" i="5"/>
  <c r="K88" i="5"/>
  <c r="M120" i="5"/>
  <c r="K50" i="5"/>
  <c r="M95" i="5"/>
  <c r="K150" i="5"/>
  <c r="K12" i="5"/>
  <c r="M225" i="5"/>
  <c r="M92" i="5"/>
  <c r="N209" i="5"/>
  <c r="K79" i="5"/>
  <c r="K102" i="5"/>
  <c r="M231" i="5"/>
  <c r="M194" i="5"/>
  <c r="M62" i="5"/>
  <c r="N134" i="5"/>
  <c r="M128" i="5"/>
  <c r="M60" i="5"/>
  <c r="N173" i="5"/>
  <c r="K213" i="5"/>
  <c r="K80" i="5"/>
  <c r="M109" i="5"/>
  <c r="M155" i="5"/>
  <c r="M41" i="5"/>
  <c r="N50" i="5"/>
  <c r="M173" i="5"/>
  <c r="K200" i="5"/>
  <c r="K60" i="5"/>
  <c r="M107" i="5"/>
  <c r="M154" i="5"/>
  <c r="M44" i="5"/>
  <c r="N38" i="5"/>
  <c r="N131" i="5"/>
  <c r="K231" i="5"/>
  <c r="K29" i="5"/>
  <c r="K189" i="5"/>
  <c r="K134" i="5"/>
  <c r="K77" i="5"/>
  <c r="K38" i="5"/>
  <c r="M151" i="5"/>
  <c r="M91" i="5"/>
  <c r="M224" i="5"/>
  <c r="M186" i="5"/>
  <c r="M137" i="5"/>
  <c r="M90" i="5"/>
  <c r="M12" i="5"/>
  <c r="N200" i="5"/>
  <c r="N113" i="5"/>
  <c r="N47" i="5"/>
  <c r="K148" i="5"/>
  <c r="K15" i="5"/>
  <c r="K184" i="5"/>
  <c r="K120" i="5"/>
  <c r="K71" i="5"/>
  <c r="K44" i="5"/>
  <c r="M148" i="5"/>
  <c r="M83" i="5"/>
  <c r="M215" i="5"/>
  <c r="M184" i="5"/>
  <c r="M136" i="5"/>
  <c r="M81" i="5"/>
  <c r="M53" i="5"/>
  <c r="N189" i="5"/>
  <c r="N99" i="5"/>
  <c r="N26" i="5"/>
  <c r="K128" i="5"/>
  <c r="K224" i="5"/>
  <c r="K180" i="5"/>
  <c r="K113" i="5"/>
  <c r="K67" i="5"/>
  <c r="K26" i="5"/>
  <c r="M139" i="5"/>
  <c r="M79" i="5"/>
  <c r="M213" i="5"/>
  <c r="M172" i="5"/>
  <c r="M129" i="5"/>
  <c r="M80" i="5"/>
  <c r="M52" i="5"/>
  <c r="N188" i="5"/>
  <c r="N88" i="5"/>
  <c r="M205" i="5"/>
  <c r="K107" i="5"/>
  <c r="K209" i="5"/>
  <c r="K164" i="5"/>
  <c r="K99" i="5"/>
  <c r="K58" i="5"/>
  <c r="K8" i="5"/>
  <c r="M121" i="5"/>
  <c r="M29" i="5"/>
  <c r="M203" i="5"/>
  <c r="M169" i="5"/>
  <c r="M103" i="5"/>
  <c r="M71" i="5"/>
  <c r="M40" i="5"/>
  <c r="N111" i="5"/>
  <c r="N164" i="5"/>
  <c r="N67" i="5"/>
  <c r="K101" i="5"/>
  <c r="K202" i="5"/>
  <c r="K154" i="5"/>
  <c r="K90" i="5"/>
  <c r="K52" i="5"/>
  <c r="M119" i="5"/>
  <c r="M16" i="5"/>
  <c r="M202" i="5"/>
  <c r="M160" i="5"/>
  <c r="M102" i="5"/>
  <c r="M45" i="5"/>
  <c r="N13" i="5"/>
  <c r="N150" i="5"/>
  <c r="N58" i="5"/>
  <c r="N229" i="5"/>
  <c r="K74" i="5"/>
  <c r="N74" i="5"/>
  <c r="K55" i="5"/>
  <c r="N55" i="5"/>
  <c r="K22" i="5"/>
  <c r="N22" i="5"/>
  <c r="K5" i="5"/>
  <c r="N5" i="5"/>
  <c r="K13" i="5"/>
  <c r="M229" i="5"/>
  <c r="M131" i="5"/>
  <c r="M47" i="5"/>
  <c r="N228" i="5"/>
  <c r="N101" i="5"/>
  <c r="N222" i="5"/>
  <c r="M61" i="5"/>
  <c r="N61" i="5"/>
  <c r="M199" i="5"/>
  <c r="N199" i="5"/>
  <c r="M133" i="5"/>
  <c r="N133" i="5"/>
  <c r="K84" i="5"/>
  <c r="N84" i="5"/>
  <c r="K65" i="5"/>
  <c r="N65" i="5"/>
  <c r="K43" i="5"/>
  <c r="N43" i="5"/>
  <c r="K152" i="5"/>
  <c r="N152" i="5"/>
  <c r="M152" i="5"/>
  <c r="K140" i="5"/>
  <c r="N140" i="5"/>
  <c r="M140" i="5"/>
  <c r="K122" i="5"/>
  <c r="N122" i="5"/>
  <c r="M122" i="5"/>
  <c r="K110" i="5"/>
  <c r="N110" i="5"/>
  <c r="M110" i="5"/>
  <c r="K87" i="5"/>
  <c r="N87" i="5"/>
  <c r="M87" i="5"/>
  <c r="K31" i="5"/>
  <c r="N31" i="5"/>
  <c r="M31" i="5"/>
  <c r="K17" i="5"/>
  <c r="N17" i="5"/>
  <c r="M17" i="5"/>
  <c r="K227" i="5"/>
  <c r="N227" i="5"/>
  <c r="M227" i="5"/>
  <c r="K185" i="5"/>
  <c r="N185" i="5"/>
  <c r="M185" i="5"/>
  <c r="K204" i="5"/>
  <c r="N204" i="5"/>
  <c r="M204" i="5"/>
  <c r="K196" i="5"/>
  <c r="N196" i="5"/>
  <c r="M196" i="5"/>
  <c r="K187" i="5"/>
  <c r="N187" i="5"/>
  <c r="M187" i="5"/>
  <c r="K171" i="5"/>
  <c r="N171" i="5"/>
  <c r="M171" i="5"/>
  <c r="K156" i="5"/>
  <c r="N156" i="5"/>
  <c r="M156" i="5"/>
  <c r="K138" i="5"/>
  <c r="N138" i="5"/>
  <c r="M138" i="5"/>
  <c r="K130" i="5"/>
  <c r="N130" i="5"/>
  <c r="M130" i="5"/>
  <c r="K104" i="5"/>
  <c r="N104" i="5"/>
  <c r="M104" i="5"/>
  <c r="K94" i="5"/>
  <c r="N94" i="5"/>
  <c r="M94" i="5"/>
  <c r="K82" i="5"/>
  <c r="N82" i="5"/>
  <c r="M82" i="5"/>
  <c r="K73" i="5"/>
  <c r="N73" i="5"/>
  <c r="M73" i="5"/>
  <c r="K63" i="5"/>
  <c r="N63" i="5"/>
  <c r="M63" i="5"/>
  <c r="K54" i="5"/>
  <c r="N54" i="5"/>
  <c r="M54" i="5"/>
  <c r="K42" i="5"/>
  <c r="N42" i="5"/>
  <c r="M42" i="5"/>
  <c r="K46" i="5"/>
  <c r="N46" i="5"/>
  <c r="M46" i="5"/>
  <c r="K20" i="5"/>
  <c r="N20" i="5"/>
  <c r="M20" i="5"/>
  <c r="K126" i="5"/>
  <c r="K133" i="5"/>
  <c r="M123" i="5"/>
  <c r="M197" i="5"/>
  <c r="M84" i="5"/>
  <c r="N162" i="5"/>
  <c r="N91" i="5"/>
  <c r="N216" i="5"/>
  <c r="N172" i="5"/>
  <c r="N106" i="5"/>
  <c r="M210" i="5"/>
  <c r="N210" i="5"/>
  <c r="M98" i="5"/>
  <c r="N98" i="5"/>
  <c r="M220" i="5"/>
  <c r="N220" i="5"/>
  <c r="M149" i="5"/>
  <c r="N149" i="5"/>
  <c r="N64" i="5"/>
  <c r="M145" i="5"/>
  <c r="N145" i="5"/>
  <c r="M10" i="5"/>
  <c r="N10" i="5"/>
  <c r="M177" i="5"/>
  <c r="N177" i="5"/>
  <c r="M86" i="5"/>
  <c r="N86" i="5"/>
  <c r="K145" i="5"/>
  <c r="M32" i="5"/>
  <c r="K228" i="5"/>
  <c r="K61" i="5"/>
  <c r="K222" i="5"/>
  <c r="M162" i="5"/>
  <c r="M216" i="5"/>
  <c r="M106" i="5"/>
  <c r="M22" i="5"/>
  <c r="N141" i="5"/>
  <c r="N32" i="5"/>
  <c r="N205" i="5"/>
  <c r="N160" i="5"/>
  <c r="N95" i="5"/>
  <c r="M125" i="5"/>
  <c r="N125" i="5"/>
  <c r="M24" i="5"/>
  <c r="N24" i="5"/>
  <c r="M192" i="5"/>
  <c r="N192" i="5"/>
  <c r="M112" i="5"/>
  <c r="N112" i="5"/>
  <c r="K199" i="5"/>
  <c r="N146" i="5"/>
  <c r="N4" i="5"/>
  <c r="M4" i="5"/>
  <c r="K4" i="5"/>
  <c r="K210" i="5"/>
  <c r="K117" i="5"/>
  <c r="K220" i="5"/>
  <c r="K112" i="5"/>
  <c r="M111" i="5"/>
  <c r="M188" i="5"/>
  <c r="M74" i="5"/>
  <c r="N126" i="5"/>
  <c r="N27" i="5"/>
  <c r="K27" i="5"/>
  <c r="K192" i="5"/>
  <c r="M18" i="5"/>
  <c r="M142" i="5"/>
  <c r="M43" i="5"/>
  <c r="N123" i="5"/>
  <c r="N18" i="5"/>
  <c r="N197" i="5"/>
  <c r="N142" i="5"/>
  <c r="M116" i="5"/>
  <c r="N116" i="5"/>
  <c r="M207" i="5"/>
  <c r="N207" i="5"/>
  <c r="M163" i="5"/>
  <c r="N163" i="5"/>
  <c r="M97" i="5"/>
  <c r="N97" i="5"/>
  <c r="M76" i="5"/>
  <c r="N76" i="5"/>
  <c r="M66" i="5"/>
  <c r="N66" i="5"/>
  <c r="M57" i="5"/>
  <c r="N57" i="5"/>
  <c r="M49" i="5"/>
  <c r="N49" i="5"/>
  <c r="M37" i="5"/>
  <c r="N37" i="5"/>
  <c r="M25" i="5"/>
  <c r="N25" i="5"/>
  <c r="M7" i="5"/>
  <c r="N7" i="5"/>
  <c r="K146" i="5"/>
  <c r="K24" i="5"/>
  <c r="K149" i="5"/>
  <c r="K49" i="5"/>
  <c r="M141" i="5"/>
  <c r="K232" i="5"/>
  <c r="K151" i="5"/>
  <c r="K139" i="5"/>
  <c r="K121" i="5"/>
  <c r="K109" i="5"/>
  <c r="K83" i="5"/>
  <c r="K30" i="5"/>
  <c r="K16" i="5"/>
  <c r="K225" i="5"/>
  <c r="K215" i="5"/>
  <c r="K203" i="5"/>
  <c r="K195" i="5"/>
  <c r="K186" i="5"/>
  <c r="K170" i="5"/>
  <c r="K155" i="5"/>
  <c r="K137" i="5"/>
  <c r="K129" i="5"/>
  <c r="K103" i="5"/>
  <c r="K92" i="5"/>
  <c r="K81" i="5"/>
  <c r="K72" i="5"/>
  <c r="K62" i="5"/>
  <c r="K53" i="5"/>
  <c r="K41" i="5"/>
  <c r="K45" i="5"/>
  <c r="K19" i="5"/>
  <c r="M175" i="5"/>
  <c r="M144" i="5"/>
  <c r="M124" i="5"/>
  <c r="M115" i="5"/>
  <c r="M93" i="5"/>
  <c r="M36" i="5"/>
  <c r="M21" i="5"/>
  <c r="M9" i="5"/>
  <c r="M217" i="5"/>
  <c r="M206" i="5"/>
  <c r="M198" i="5"/>
  <c r="M191" i="5"/>
  <c r="M174" i="5"/>
  <c r="M161" i="5"/>
  <c r="M143" i="5"/>
  <c r="M132" i="5"/>
  <c r="M108" i="5"/>
  <c r="M96" i="5"/>
  <c r="M85" i="5"/>
  <c r="M75" i="5"/>
  <c r="M68" i="5"/>
  <c r="M56" i="5"/>
  <c r="M48" i="5"/>
  <c r="M35" i="5"/>
  <c r="M23" i="5"/>
  <c r="M6" i="5"/>
  <c r="N230" i="5"/>
  <c r="N147" i="5"/>
  <c r="N127" i="5"/>
  <c r="N118" i="5"/>
  <c r="N105" i="5"/>
  <c r="N69" i="5"/>
  <c r="N28" i="5"/>
  <c r="N14" i="5"/>
  <c r="N223" i="5"/>
  <c r="N211" i="5"/>
  <c r="N201" i="5"/>
  <c r="N193" i="5"/>
  <c r="N178" i="5"/>
  <c r="N166" i="5"/>
  <c r="N153" i="5"/>
  <c r="N135" i="5"/>
  <c r="N114" i="5"/>
  <c r="N100" i="5"/>
  <c r="N89" i="5"/>
  <c r="N78" i="5"/>
  <c r="N70" i="5"/>
  <c r="N59" i="5"/>
  <c r="N51" i="5"/>
  <c r="N39" i="5"/>
  <c r="N33" i="5"/>
  <c r="N11" i="5"/>
  <c r="N8" i="5"/>
  <c r="K230" i="5"/>
  <c r="K147" i="5"/>
  <c r="K127" i="5"/>
  <c r="K118" i="5"/>
  <c r="K105" i="5"/>
  <c r="K69" i="5"/>
  <c r="K28" i="5"/>
  <c r="K14" i="5"/>
  <c r="K223" i="5"/>
  <c r="K211" i="5"/>
  <c r="K201" i="5"/>
  <c r="K193" i="5"/>
  <c r="K178" i="5"/>
  <c r="K166" i="5"/>
  <c r="K153" i="5"/>
  <c r="K135" i="5"/>
  <c r="K114" i="5"/>
  <c r="K100" i="5"/>
  <c r="K89" i="5"/>
  <c r="K78" i="5"/>
  <c r="K70" i="5"/>
  <c r="K59" i="5"/>
  <c r="K51" i="5"/>
  <c r="K39" i="5"/>
  <c r="K33" i="5"/>
  <c r="K11" i="5"/>
  <c r="N175" i="5"/>
  <c r="N144" i="5"/>
  <c r="N124" i="5"/>
  <c r="N115" i="5"/>
  <c r="N93" i="5"/>
  <c r="N36" i="5"/>
  <c r="N21" i="5"/>
  <c r="N9" i="5"/>
  <c r="N217" i="5"/>
  <c r="N206" i="5"/>
  <c r="N198" i="5"/>
  <c r="N191" i="5"/>
  <c r="N174" i="5"/>
  <c r="N161" i="5"/>
  <c r="N143" i="5"/>
  <c r="N132" i="5"/>
  <c r="N108" i="5"/>
  <c r="N96" i="5"/>
  <c r="N85" i="5"/>
  <c r="N75" i="5"/>
  <c r="N68" i="5"/>
  <c r="N56" i="5"/>
  <c r="N48" i="5"/>
  <c r="N35" i="5"/>
  <c r="N23" i="5"/>
  <c r="N6" i="5"/>
  <c r="M233" i="5" l="1"/>
  <c r="N233" i="5" s="1"/>
</calcChain>
</file>

<file path=xl/sharedStrings.xml><?xml version="1.0" encoding="utf-8"?>
<sst xmlns="http://schemas.openxmlformats.org/spreadsheetml/2006/main" count="1247" uniqueCount="691">
  <si>
    <t>Sleva (%)</t>
  </si>
  <si>
    <t>Název listovací položky</t>
  </si>
  <si>
    <t>Katalogové číslo</t>
  </si>
  <si>
    <t>EAN</t>
  </si>
  <si>
    <t>Kusů v balení</t>
  </si>
  <si>
    <t>Objednané množství</t>
  </si>
  <si>
    <t>Cena bez DPH</t>
  </si>
  <si>
    <t>Cena s DPH</t>
  </si>
  <si>
    <t>Poznámka</t>
  </si>
  <si>
    <t>Název firmy</t>
  </si>
  <si>
    <t>Dodací adresa</t>
  </si>
  <si>
    <t>poznámka</t>
  </si>
  <si>
    <t>Výchozí cena s DPH</t>
  </si>
  <si>
    <t>Nákupní cena s DPH</t>
  </si>
  <si>
    <t>Nákupní cena bez DPH</t>
  </si>
  <si>
    <t>Pravidla</t>
  </si>
  <si>
    <t>Typ ceny</t>
  </si>
  <si>
    <t xml:space="preserve">Minimální výše objednávek bez poštovného je 5 000 Kč bez DPH. U nižších objednávek účtujeme poštovné a balné 150 Kč včetně DPH. Dodací lhůta: Od přijetí objednávky expedujeme nejpozději do dvou pracovních dnů. Předpokládané datum dodání je následující pracovní den. DPH u všech položek je 21%. Na NETTO položky se vztahuje maximální sleva 25%. 
</t>
  </si>
  <si>
    <t>Odkazy</t>
  </si>
  <si>
    <t>50 Báječných experimentů</t>
  </si>
  <si>
    <t>120</t>
  </si>
  <si>
    <t>CS</t>
  </si>
  <si>
    <t>brutto</t>
  </si>
  <si>
    <t>50 experimentů na doma i na chatu</t>
  </si>
  <si>
    <t>289</t>
  </si>
  <si>
    <t>50 Veselých her do auta</t>
  </si>
  <si>
    <t>185</t>
  </si>
  <si>
    <t>50 Veselých her na cesty</t>
  </si>
  <si>
    <t>109</t>
  </si>
  <si>
    <t xml:space="preserve">poslední kusy </t>
  </si>
  <si>
    <t>50 Veselých her na dětskou oslavu</t>
  </si>
  <si>
    <t>154</t>
  </si>
  <si>
    <t>Alenčina zahrádka</t>
  </si>
  <si>
    <t>439</t>
  </si>
  <si>
    <t>Archa Nova</t>
  </si>
  <si>
    <t>499</t>
  </si>
  <si>
    <t>C</t>
  </si>
  <si>
    <t>Bananagrams</t>
  </si>
  <si>
    <t>381</t>
  </si>
  <si>
    <t xml:space="preserve">displej 12 ks </t>
  </si>
  <si>
    <t>Bezva fotka</t>
  </si>
  <si>
    <t>537</t>
  </si>
  <si>
    <t>Carcassonne</t>
  </si>
  <si>
    <t>10</t>
  </si>
  <si>
    <t>Carcassonne rozšíření 1: Hostince a katedrály</t>
  </si>
  <si>
    <t>11</t>
  </si>
  <si>
    <t>Carcassonne rozšíření 2: Kupci a stavitelé</t>
  </si>
  <si>
    <t>12</t>
  </si>
  <si>
    <t>Carcassonne rozšíření 4: Věž</t>
  </si>
  <si>
    <t>14</t>
  </si>
  <si>
    <t>Carcassonne: Lovci a sběrači</t>
  </si>
  <si>
    <t>15</t>
  </si>
  <si>
    <t>CP</t>
  </si>
  <si>
    <t>Citadela</t>
  </si>
  <si>
    <t>507</t>
  </si>
  <si>
    <t>Citadela: Metropole – mini rozšíření</t>
  </si>
  <si>
    <t>525</t>
  </si>
  <si>
    <t>Co tě žere?</t>
  </si>
  <si>
    <t>579</t>
  </si>
  <si>
    <t xml:space="preserve">novinka </t>
  </si>
  <si>
    <t>Codex Naturalis</t>
  </si>
  <si>
    <t>467</t>
  </si>
  <si>
    <t>Čarokniha</t>
  </si>
  <si>
    <t>471</t>
  </si>
  <si>
    <t xml:space="preserve">NOVÁ CENA a cen. Kategorie </t>
  </si>
  <si>
    <t>Černé historky 1</t>
  </si>
  <si>
    <t>29</t>
  </si>
  <si>
    <t>Černé historky 2</t>
  </si>
  <si>
    <t>43</t>
  </si>
  <si>
    <t>Černé historky 3</t>
  </si>
  <si>
    <t>44</t>
  </si>
  <si>
    <t>Černé historky: Osudové chyby</t>
  </si>
  <si>
    <t>401</t>
  </si>
  <si>
    <t>Černé historky: Prázdninové příběhy</t>
  </si>
  <si>
    <t>184</t>
  </si>
  <si>
    <t>Černé historky: Skutečné příběhy</t>
  </si>
  <si>
    <t>63</t>
  </si>
  <si>
    <t>Černé historky: Zločin a sex</t>
  </si>
  <si>
    <t>102</t>
  </si>
  <si>
    <t>Desítka</t>
  </si>
  <si>
    <t>327</t>
  </si>
  <si>
    <t>Desítka: 2. rozšíření</t>
  </si>
  <si>
    <t>572</t>
  </si>
  <si>
    <t>Desítka: 2. rozšíření (display 12 ks)</t>
  </si>
  <si>
    <t>949</t>
  </si>
  <si>
    <t xml:space="preserve">DPC s DPH 1ks = 399,-   novinka </t>
  </si>
  <si>
    <t>Desítka: Česko</t>
  </si>
  <si>
    <t>361</t>
  </si>
  <si>
    <t>Desítka: Harry Potter</t>
  </si>
  <si>
    <t>478</t>
  </si>
  <si>
    <t>Desítka: Junior</t>
  </si>
  <si>
    <t>406</t>
  </si>
  <si>
    <t>Desítka: rozšíření cestování</t>
  </si>
  <si>
    <t>459</t>
  </si>
  <si>
    <t xml:space="preserve">displej 4x6 ks </t>
  </si>
  <si>
    <t>Desítka: rozšíření historie</t>
  </si>
  <si>
    <t>516</t>
  </si>
  <si>
    <t>Desítka: rozšíření MIX 3 (display 4 x 6 ks)</t>
  </si>
  <si>
    <t>947</t>
  </si>
  <si>
    <t xml:space="preserve">DPC s DPH 1ks = 299 kč   novinka </t>
  </si>
  <si>
    <t>Desítka: rozšíření příroda</t>
  </si>
  <si>
    <t>517</t>
  </si>
  <si>
    <t>Desítka: rozšíření věda</t>
  </si>
  <si>
    <t>562</t>
  </si>
  <si>
    <t xml:space="preserve">displej 4x6 ks   novinka </t>
  </si>
  <si>
    <t>Děti z Carcassonne</t>
  </si>
  <si>
    <t>28</t>
  </si>
  <si>
    <t>Divočina Severní Ameriky</t>
  </si>
  <si>
    <t>474</t>
  </si>
  <si>
    <t>Doba kamenná</t>
  </si>
  <si>
    <t>8</t>
  </si>
  <si>
    <t>Doba kamenná JUNIOR</t>
  </si>
  <si>
    <t>251</t>
  </si>
  <si>
    <t>Dragomino</t>
  </si>
  <si>
    <t>416</t>
  </si>
  <si>
    <t>Duhové historky</t>
  </si>
  <si>
    <t>386</t>
  </si>
  <si>
    <t>Duch Mini</t>
  </si>
  <si>
    <t>546</t>
  </si>
  <si>
    <t>Duch!</t>
  </si>
  <si>
    <t>87</t>
  </si>
  <si>
    <t>Expedice příroda: 50 dinosaurů</t>
  </si>
  <si>
    <t>363</t>
  </si>
  <si>
    <t>Expedice příroda: 50 druhů hmyzu a pavouků</t>
  </si>
  <si>
    <t>313</t>
  </si>
  <si>
    <t>Expedice příroda: 50 našich květin</t>
  </si>
  <si>
    <t>304</t>
  </si>
  <si>
    <t>Expedice příroda: 50 našich lesních zvířat</t>
  </si>
  <si>
    <t>312</t>
  </si>
  <si>
    <t>Expedice příroda: 50 našich motýlů</t>
  </si>
  <si>
    <t>344</t>
  </si>
  <si>
    <t>Expedice příroda: 50 našich stromů</t>
  </si>
  <si>
    <t>276</t>
  </si>
  <si>
    <t>Expedice příroda: 50 nebeských objektů</t>
  </si>
  <si>
    <t>303</t>
  </si>
  <si>
    <t>Expedice příroda: 50 plodů našich zahrad a polí</t>
  </si>
  <si>
    <t>345</t>
  </si>
  <si>
    <t>Expedice příroda: 50 zvířecích mláďat</t>
  </si>
  <si>
    <t>545</t>
  </si>
  <si>
    <t>Guláš</t>
  </si>
  <si>
    <t>540</t>
  </si>
  <si>
    <t xml:space="preserve">displej 6 ks </t>
  </si>
  <si>
    <t>Heckmeck z žížalek Mini</t>
  </si>
  <si>
    <t>547</t>
  </si>
  <si>
    <t>Houbařův ráj</t>
  </si>
  <si>
    <t>493</t>
  </si>
  <si>
    <t>Jurská sváča</t>
  </si>
  <si>
    <t>413</t>
  </si>
  <si>
    <t>Jurská véča</t>
  </si>
  <si>
    <t>414</t>
  </si>
  <si>
    <t>Kabo</t>
  </si>
  <si>
    <t>433</t>
  </si>
  <si>
    <t xml:space="preserve">opět skladem - nová grafika </t>
  </si>
  <si>
    <t>Kingdomino</t>
  </si>
  <si>
    <t>260</t>
  </si>
  <si>
    <t>Kingdomino: Lovci mamutů</t>
  </si>
  <si>
    <t>492</t>
  </si>
  <si>
    <t>Klofni rybku</t>
  </si>
  <si>
    <t>559</t>
  </si>
  <si>
    <t>Kočičí klub</t>
  </si>
  <si>
    <t>334</t>
  </si>
  <si>
    <t>Komáří hody</t>
  </si>
  <si>
    <t>440</t>
  </si>
  <si>
    <t>Komu zvoní tramvaj</t>
  </si>
  <si>
    <t>382</t>
  </si>
  <si>
    <t>Komu zvoní tramvaj: Mládeži nepřístupno – rozšíření</t>
  </si>
  <si>
    <t>544</t>
  </si>
  <si>
    <t>Kostnice Sedlec</t>
  </si>
  <si>
    <t>539</t>
  </si>
  <si>
    <t>Kronika dobrodružství: Cesta za měsíčními kameny</t>
  </si>
  <si>
    <t>494</t>
  </si>
  <si>
    <t>Kronika zločinu</t>
  </si>
  <si>
    <t>339</t>
  </si>
  <si>
    <t>Krycí jména</t>
  </si>
  <si>
    <t>223</t>
  </si>
  <si>
    <t>Krycí jména: Duet</t>
  </si>
  <si>
    <t>297</t>
  </si>
  <si>
    <t>Krycí jména: Obrázky</t>
  </si>
  <si>
    <t>258</t>
  </si>
  <si>
    <t>Kvedlalové z Kvedlinburku</t>
  </si>
  <si>
    <t>383</t>
  </si>
  <si>
    <t>LAMA Kadabra</t>
  </si>
  <si>
    <t>592</t>
  </si>
  <si>
    <t>Liška podšitá</t>
  </si>
  <si>
    <t>423</t>
  </si>
  <si>
    <t>Liška podšitá Duet</t>
  </si>
  <si>
    <t>424</t>
  </si>
  <si>
    <t>Mars: Teraformace</t>
  </si>
  <si>
    <t>269</t>
  </si>
  <si>
    <t>Mars: Teraformace – Expedice Ares</t>
  </si>
  <si>
    <t>455</t>
  </si>
  <si>
    <t>Maškarní bál</t>
  </si>
  <si>
    <t>388</t>
  </si>
  <si>
    <t>Memoarrr!</t>
  </si>
  <si>
    <t>307</t>
  </si>
  <si>
    <t>MikroMakro: Město zločinu</t>
  </si>
  <si>
    <t>437</t>
  </si>
  <si>
    <t>MikroMakro: Město zločinu 2</t>
  </si>
  <si>
    <t>462</t>
  </si>
  <si>
    <t>MikroMakro: Město zločinu 3</t>
  </si>
  <si>
    <t>469</t>
  </si>
  <si>
    <t>MikroMakro: Město zločinu 4</t>
  </si>
  <si>
    <t>565</t>
  </si>
  <si>
    <t xml:space="preserve">poslední kusy   novinka </t>
  </si>
  <si>
    <t>Minihry: Guláš, Kostnice Sedlec, Řekni to květinou (display 3 x 6 ks)</t>
  </si>
  <si>
    <t>948</t>
  </si>
  <si>
    <t xml:space="preserve">DPC s DPH 1ks = 169 kč </t>
  </si>
  <si>
    <t>Mňam!</t>
  </si>
  <si>
    <t>250</t>
  </si>
  <si>
    <t>Na křídlech</t>
  </si>
  <si>
    <t>364</t>
  </si>
  <si>
    <t>Na křídlech draků</t>
  </si>
  <si>
    <t>577</t>
  </si>
  <si>
    <t>Na vlnách neznáma</t>
  </si>
  <si>
    <t>419</t>
  </si>
  <si>
    <t>Nebe v plamenech</t>
  </si>
  <si>
    <t>410</t>
  </si>
  <si>
    <t xml:space="preserve">nová cenová kategorie </t>
  </si>
  <si>
    <t>Obleva</t>
  </si>
  <si>
    <t>536</t>
  </si>
  <si>
    <t xml:space="preserve">nová cenová kategorie   novinka </t>
  </si>
  <si>
    <t>Obludárium</t>
  </si>
  <si>
    <t>365</t>
  </si>
  <si>
    <t>Odysea: Společně do hlubin oceánu</t>
  </si>
  <si>
    <t>463</t>
  </si>
  <si>
    <t>Odysea: Společně k deváté planetě</t>
  </si>
  <si>
    <t>391</t>
  </si>
  <si>
    <t>Opuštěná knihovna – Úniková hra</t>
  </si>
  <si>
    <t>442</t>
  </si>
  <si>
    <t>Ostrov dinosaurů: Hoď &amp; kroť</t>
  </si>
  <si>
    <t>488</t>
  </si>
  <si>
    <t>Osud dobrodruha</t>
  </si>
  <si>
    <t>429</t>
  </si>
  <si>
    <t>Papírové moře</t>
  </si>
  <si>
    <t>551</t>
  </si>
  <si>
    <t>Pictomania</t>
  </si>
  <si>
    <t>332</t>
  </si>
  <si>
    <t>Plyšová hlídka</t>
  </si>
  <si>
    <t>329</t>
  </si>
  <si>
    <t>Podmořská města</t>
  </si>
  <si>
    <t>335</t>
  </si>
  <si>
    <t>Port Royal</t>
  </si>
  <si>
    <t>166</t>
  </si>
  <si>
    <t>Port Royal Big Box</t>
  </si>
  <si>
    <t>452</t>
  </si>
  <si>
    <t>Příběhy z kostek: Akce</t>
  </si>
  <si>
    <t>175</t>
  </si>
  <si>
    <t>CSA</t>
  </si>
  <si>
    <t xml:space="preserve">NOVÁ CENA </t>
  </si>
  <si>
    <t>Příští stanice Londýn</t>
  </si>
  <si>
    <t>534</t>
  </si>
  <si>
    <t>Psí park</t>
  </si>
  <si>
    <t>489</t>
  </si>
  <si>
    <t>Psí parťáci</t>
  </si>
  <si>
    <t>521</t>
  </si>
  <si>
    <t>Rytíř Klouzek</t>
  </si>
  <si>
    <t>368</t>
  </si>
  <si>
    <t>Řekni to květinou</t>
  </si>
  <si>
    <t>541</t>
  </si>
  <si>
    <t>Sedm draků</t>
  </si>
  <si>
    <t>118</t>
  </si>
  <si>
    <t>SMART - Anti virus</t>
  </si>
  <si>
    <t>59</t>
  </si>
  <si>
    <t>SMART - Barevný kód</t>
  </si>
  <si>
    <t>106</t>
  </si>
  <si>
    <t xml:space="preserve">opět skladem </t>
  </si>
  <si>
    <t>SMART - Čarovný les</t>
  </si>
  <si>
    <t>125</t>
  </si>
  <si>
    <t>SMART - Drahokamy</t>
  </si>
  <si>
    <t>501</t>
  </si>
  <si>
    <t>SMART - Hladové housenky</t>
  </si>
  <si>
    <t>502</t>
  </si>
  <si>
    <t>SMART - Chytrý farmář</t>
  </si>
  <si>
    <t>354</t>
  </si>
  <si>
    <t>SMART - IQ Link</t>
  </si>
  <si>
    <t>129</t>
  </si>
  <si>
    <t>SMART - IQ Obvody</t>
  </si>
  <si>
    <t>503</t>
  </si>
  <si>
    <t>SMART - IQ Puzzle Pro</t>
  </si>
  <si>
    <t>248</t>
  </si>
  <si>
    <t>SMART - IQ Srdce</t>
  </si>
  <si>
    <t>556</t>
  </si>
  <si>
    <t>SMART - IQ Stars</t>
  </si>
  <si>
    <t>355</t>
  </si>
  <si>
    <t>SMART - IQ XOXO</t>
  </si>
  <si>
    <t>249</t>
  </si>
  <si>
    <t>SMART - Koťata a krabice</t>
  </si>
  <si>
    <t>558</t>
  </si>
  <si>
    <t>SMART - Kvadrilion</t>
  </si>
  <si>
    <t>160</t>
  </si>
  <si>
    <t>SMART - Lovci duchů</t>
  </si>
  <si>
    <t>247</t>
  </si>
  <si>
    <t>SMART - Noemova Archa</t>
  </si>
  <si>
    <t>124</t>
  </si>
  <si>
    <t>SMART - Safari Park</t>
  </si>
  <si>
    <t>554</t>
  </si>
  <si>
    <t>SMART - Tangramy: Zvířata</t>
  </si>
  <si>
    <t>136</t>
  </si>
  <si>
    <t>SMART - Tři malá prasátka</t>
  </si>
  <si>
    <t>207</t>
  </si>
  <si>
    <t>SMART - Tři oříšky pro veverku</t>
  </si>
  <si>
    <t>319</t>
  </si>
  <si>
    <t>SMART - Tučňáci na ledu</t>
  </si>
  <si>
    <t>91</t>
  </si>
  <si>
    <t>Smlouva s ďáblem</t>
  </si>
  <si>
    <t>538</t>
  </si>
  <si>
    <t>Stezky tukanů</t>
  </si>
  <si>
    <t>408</t>
  </si>
  <si>
    <t>Střet civilizací: Monumentální vydání</t>
  </si>
  <si>
    <t>446</t>
  </si>
  <si>
    <t xml:space="preserve">NOVÁ CENA  a cen. Kategorie </t>
  </si>
  <si>
    <t>Superšpunti: Sušenkám na stopě</t>
  </si>
  <si>
    <t>470</t>
  </si>
  <si>
    <t>Šestý smysl</t>
  </si>
  <si>
    <t>500</t>
  </si>
  <si>
    <t>Tajná výprava čarodějů</t>
  </si>
  <si>
    <t>284</t>
  </si>
  <si>
    <t>Time's Up! Harry Potter</t>
  </si>
  <si>
    <t>477</t>
  </si>
  <si>
    <t>Velká kvedlinburská</t>
  </si>
  <si>
    <t>526</t>
  </si>
  <si>
    <t>Výbušné lektvary</t>
  </si>
  <si>
    <t>498</t>
  </si>
  <si>
    <t>Záchranáři: Boj s ohněm</t>
  </si>
  <si>
    <t>110</t>
  </si>
  <si>
    <t>Zachraňte příšerky</t>
  </si>
  <si>
    <t>377</t>
  </si>
  <si>
    <t>Zámky šíleného krále Ludvíka</t>
  </si>
  <si>
    <t>529</t>
  </si>
  <si>
    <t xml:space="preserve">nová verze   novinka </t>
  </si>
  <si>
    <t>Zboduj město</t>
  </si>
  <si>
    <t>560</t>
  </si>
  <si>
    <t>Země</t>
  </si>
  <si>
    <t>204</t>
  </si>
  <si>
    <t>Adrenalin</t>
  </si>
  <si>
    <t>259</t>
  </si>
  <si>
    <t>NETTO</t>
  </si>
  <si>
    <t>Alchymisté: Královský golem – rozšíření</t>
  </si>
  <si>
    <t>266</t>
  </si>
  <si>
    <t>Archa Nova promo deska I</t>
  </si>
  <si>
    <t>979</t>
  </si>
  <si>
    <t>Azul</t>
  </si>
  <si>
    <t>305</t>
  </si>
  <si>
    <t>Azul: Letohrádek</t>
  </si>
  <si>
    <t>385</t>
  </si>
  <si>
    <t>Azul: Mistři čokolády</t>
  </si>
  <si>
    <t>518</t>
  </si>
  <si>
    <t>Azul: Vitráže Sintry</t>
  </si>
  <si>
    <t>350</t>
  </si>
  <si>
    <t>Azul: Zahrady pro královnu</t>
  </si>
  <si>
    <t>486</t>
  </si>
  <si>
    <t>Caesar!</t>
  </si>
  <si>
    <t>480</t>
  </si>
  <si>
    <t>Carcassonne rozšíření 10: Cirkus</t>
  </si>
  <si>
    <t>274</t>
  </si>
  <si>
    <t>Carcassonne rozšíření 5: Opatství a starosta</t>
  </si>
  <si>
    <t>4</t>
  </si>
  <si>
    <t>Carcassonne rozšíření 6: Král, hrabě a řeka</t>
  </si>
  <si>
    <t>5</t>
  </si>
  <si>
    <t>Carcassonne rozšíření 8: Mosty a hrady</t>
  </si>
  <si>
    <t>67</t>
  </si>
  <si>
    <t>Carcassonne rozšíření 9: Ovce a kopce</t>
  </si>
  <si>
    <t>161</t>
  </si>
  <si>
    <t>Carcassonne: Balíček minirozšíření I</t>
  </si>
  <si>
    <t>575</t>
  </si>
  <si>
    <t>Carcassonne: Dárky</t>
  </si>
  <si>
    <t>973</t>
  </si>
  <si>
    <t>Caverna</t>
  </si>
  <si>
    <t>158</t>
  </si>
  <si>
    <t>Divočina Severní Ameriky Deluxe</t>
  </si>
  <si>
    <t>475</t>
  </si>
  <si>
    <t>Doba kamenná: Stylově k cíli</t>
  </si>
  <si>
    <t>108</t>
  </si>
  <si>
    <t>El Grande</t>
  </si>
  <si>
    <t>567</t>
  </si>
  <si>
    <t>Fauna</t>
  </si>
  <si>
    <t>66</t>
  </si>
  <si>
    <t>Hvězdní kapitáni</t>
  </si>
  <si>
    <t>519</t>
  </si>
  <si>
    <t>Kaskádie promo karty</t>
  </si>
  <si>
    <t>978</t>
  </si>
  <si>
    <t>Klofni rybku – Minirozšíření žolíkové žetony potravy</t>
  </si>
  <si>
    <t>981</t>
  </si>
  <si>
    <t>Kočičí klub: Koťata – rozšíření 2</t>
  </si>
  <si>
    <t>513</t>
  </si>
  <si>
    <t>Krajiny Kaskádie – rozšíření</t>
  </si>
  <si>
    <t>568</t>
  </si>
  <si>
    <t>Kronika zločinu: 2400</t>
  </si>
  <si>
    <t>532</t>
  </si>
  <si>
    <t>Kutná Hora: Město stříbra</t>
  </si>
  <si>
    <t>561</t>
  </si>
  <si>
    <t>Kvedlalové z Kvedlinburku: Kořenářky – rozšíření</t>
  </si>
  <si>
    <t>404</t>
  </si>
  <si>
    <t>Legendy západu: Hodný, zlý a pohledný – rozšíření 2</t>
  </si>
  <si>
    <t>342</t>
  </si>
  <si>
    <t>Legendy západu: Hrst novinek – rozšíření 1</t>
  </si>
  <si>
    <t>341</t>
  </si>
  <si>
    <t>Legendy západu: Vysoké sázky – rozšíření 3</t>
  </si>
  <si>
    <t>409</t>
  </si>
  <si>
    <t>Mars: Teraformace – 20 promo karet</t>
  </si>
  <si>
    <t>421</t>
  </si>
  <si>
    <t>Mars: Teraformace – 23 promo karet</t>
  </si>
  <si>
    <t>827</t>
  </si>
  <si>
    <t>Mars: Teraformace – 5 promo karet</t>
  </si>
  <si>
    <t>482</t>
  </si>
  <si>
    <t>Mars: Teraformace – 7 promo karet</t>
  </si>
  <si>
    <t>422</t>
  </si>
  <si>
    <t>Mars: Teraformace – Big Box</t>
  </si>
  <si>
    <t>417</t>
  </si>
  <si>
    <t>Mars: Teraformace – Expedice Ares – 17 promo karet</t>
  </si>
  <si>
    <t>456</t>
  </si>
  <si>
    <t>Mars: Teraformace – Expedice Ares – neoprénová podložka 2 ks</t>
  </si>
  <si>
    <t>457</t>
  </si>
  <si>
    <t>Mars: Teraformace – Hellas &amp; Elysium – rozšíření 1</t>
  </si>
  <si>
    <t>285</t>
  </si>
  <si>
    <t>Mars: Teraformace – Kolonie – rozšíření 4</t>
  </si>
  <si>
    <t>330</t>
  </si>
  <si>
    <t>Mars: Teraformace – Neklid – rozšíření 5</t>
  </si>
  <si>
    <t>366</t>
  </si>
  <si>
    <t>Mars: Teraformace – Předehra – 5 promo karet</t>
  </si>
  <si>
    <t>548</t>
  </si>
  <si>
    <t>Mars: Teraformace – Předehra – rozšíření 3</t>
  </si>
  <si>
    <t>321</t>
  </si>
  <si>
    <t>Mars: Teraformace – Venuše – rozšíření 2</t>
  </si>
  <si>
    <t>293</t>
  </si>
  <si>
    <t>Na křídlech: Hnízdem v Asii – 3. rozšíření</t>
  </si>
  <si>
    <t>523</t>
  </si>
  <si>
    <t>Na křídlech: Hnízdicí box</t>
  </si>
  <si>
    <t>524</t>
  </si>
  <si>
    <t>Na křídlech: Opeřená Oceánie – 2. rozšíření</t>
  </si>
  <si>
    <t>415</t>
  </si>
  <si>
    <t>Nemesis: Den poté – rozšíření</t>
  </si>
  <si>
    <t>543</t>
  </si>
  <si>
    <t>Nemesis: Karnomorfové – rozšíření</t>
  </si>
  <si>
    <t>426</t>
  </si>
  <si>
    <t>Nemesis: Lockdown</t>
  </si>
  <si>
    <t>495</t>
  </si>
  <si>
    <t>Nemesis: Lockdown – Chytridi a doplňky – rozšíření</t>
  </si>
  <si>
    <t>496</t>
  </si>
  <si>
    <t>Nemesis: Psychonauti – rozšíření</t>
  </si>
  <si>
    <t>427</t>
  </si>
  <si>
    <t>Odhodlaní: Normandie</t>
  </si>
  <si>
    <t>392</t>
  </si>
  <si>
    <t>Odhodlaní: Severní Afrika</t>
  </si>
  <si>
    <t>450</t>
  </si>
  <si>
    <t>Ostrov koček</t>
  </si>
  <si>
    <t>396</t>
  </si>
  <si>
    <t>Ostrov koček: Byly by ryby? – 2. rozšíření</t>
  </si>
  <si>
    <t>472</t>
  </si>
  <si>
    <t>Ostrov koček: Koťata &amp; jiná stvoření – 3. rozšíření</t>
  </si>
  <si>
    <t>473</t>
  </si>
  <si>
    <t>Papírové moře: Příliv – rozšíření</t>
  </si>
  <si>
    <t>564</t>
  </si>
  <si>
    <t>Plyšová hlídka: Bráškovy patálie – rozšíření</t>
  </si>
  <si>
    <t>515</t>
  </si>
  <si>
    <t>Podmořská města: Nové objevy – rozšíření</t>
  </si>
  <si>
    <t>390</t>
  </si>
  <si>
    <t>Pokojovky promo karty Rostliny bez květináčů</t>
  </si>
  <si>
    <t>975</t>
  </si>
  <si>
    <t>Příští stanice Londýn promo Den otevřených dveří</t>
  </si>
  <si>
    <t>977</t>
  </si>
  <si>
    <t>Psí park: Evropští psi – rozšíření</t>
  </si>
  <si>
    <t>491</t>
  </si>
  <si>
    <t>Psí park: Psí hvězdy – rozšíření</t>
  </si>
  <si>
    <t>490</t>
  </si>
  <si>
    <t>Rivalové: Nebezpečné okruhy – rozšíření</t>
  </si>
  <si>
    <t>347</t>
  </si>
  <si>
    <t>Sagrada: Rozšíření Nativitas</t>
  </si>
  <si>
    <t>466</t>
  </si>
  <si>
    <t>Sagrada: Rozšíření Passio</t>
  </si>
  <si>
    <t>465</t>
  </si>
  <si>
    <t>Sagrada: Rozšíření pro 5 a 6 hráčů</t>
  </si>
  <si>
    <t>464</t>
  </si>
  <si>
    <t>SMART - Den a noc</t>
  </si>
  <si>
    <t>74</t>
  </si>
  <si>
    <t>SMART - Zámecké schody</t>
  </si>
  <si>
    <t>52</t>
  </si>
  <si>
    <t>Sobek pro 2 hráče</t>
  </si>
  <si>
    <t>481</t>
  </si>
  <si>
    <t>Stezky tukanů: Přívozy – rozšíření</t>
  </si>
  <si>
    <t>487</t>
  </si>
  <si>
    <t>Summoner Wars: Mistrovská sada 2. vydání</t>
  </si>
  <si>
    <t>479</t>
  </si>
  <si>
    <t>Turing Machine</t>
  </si>
  <si>
    <t>563</t>
  </si>
  <si>
    <t>Tzolk´in: Mayský kalendář</t>
  </si>
  <si>
    <t>115</t>
  </si>
  <si>
    <t>Vládci podzemí</t>
  </si>
  <si>
    <t>50</t>
  </si>
  <si>
    <t>Zámky šíleného krále Ludvíka – rozšíření</t>
  </si>
  <si>
    <t>530</t>
  </si>
  <si>
    <t>Zboduj město – Promo bodovací žetony veřejných budov</t>
  </si>
  <si>
    <t>980</t>
  </si>
  <si>
    <t>Ztracený ostrov Arnak</t>
  </si>
  <si>
    <t>432</t>
  </si>
  <si>
    <t>Ztracený ostrov Arnak: Po stopách expedice – rozšíření</t>
  </si>
  <si>
    <t>550</t>
  </si>
  <si>
    <t>Ztracený ostrov Arnak: Velitelé expedic – rozšíření</t>
  </si>
  <si>
    <t>497</t>
  </si>
  <si>
    <t>Ceník, objednávka, platnost k 1.6.2024</t>
  </si>
  <si>
    <t>https://mindok.cz/hra/50-bajecnych-experimentu/</t>
  </si>
  <si>
    <t>https://mindok.cz/hra/50-experimentu-na-doma-i-na-chatu/</t>
  </si>
  <si>
    <t>https://mindok.cz/hra/50-veselych-her-do-auta/</t>
  </si>
  <si>
    <t>https://mindok.cz/hra/50-veselych-her-na-cesty/</t>
  </si>
  <si>
    <t>https://mindok.cz/hra/50-veselych-her-na-detskou-oslavu/</t>
  </si>
  <si>
    <t>https://mindok.cz/hra/adrenalin/</t>
  </si>
  <si>
    <t>https://mindok.cz/hra/alchymiste-kralovsky-golem/</t>
  </si>
  <si>
    <t>https://mindok.cz/hra/alencina-zahradka/</t>
  </si>
  <si>
    <t>https://mindok.cz/hra/archa-nova/</t>
  </si>
  <si>
    <t>https://mindok.cz/hra/azul/</t>
  </si>
  <si>
    <t>https://mindok.cz/hra/azul-letohradek/</t>
  </si>
  <si>
    <t>https://mindok.cz/hra/azul-mistri-cokolady/</t>
  </si>
  <si>
    <t>https://mindok.cz/hra/azul-vitraze-sintry/</t>
  </si>
  <si>
    <t>https://mindok.cz/hra/azul-zahrady-pro-kralovnu/</t>
  </si>
  <si>
    <t>https://mindok.cz/hra/bananagrams/</t>
  </si>
  <si>
    <t>https://mindok.cz/hra/bezva-fotka/</t>
  </si>
  <si>
    <t>https://mindok.cz/hra/caesar/</t>
  </si>
  <si>
    <t>https://mindok.cz/hra/carcassonne-zakladni-hra/</t>
  </si>
  <si>
    <t>https://mindok.cz/hra/carcassonne-rozsireni-1-hostince-a-katedraly/</t>
  </si>
  <si>
    <t>https://mindok.cz/hra/carcassonne-rozsireni-10-cirkus/</t>
  </si>
  <si>
    <t>https://mindok.cz/hra/carcassonne-rozsireni-2-kupci-a-stavitele/</t>
  </si>
  <si>
    <t>https://mindok.cz/hra/carcassonne-rozsireni-4-vez/</t>
  </si>
  <si>
    <t>https://mindok.cz/hra/carcassonne-rozsireni-5-opatstvi-a-starosta/</t>
  </si>
  <si>
    <t>https://mindok.cz/hra/carcassonne-rozsireni-6-kral-hrabe-a-reka/</t>
  </si>
  <si>
    <t>https://mindok.cz/hra/carcassonne-rozsireni-8-mosty-a-hrady/</t>
  </si>
  <si>
    <t>https://mindok.cz/hra/carcassonne-rozsireni-9-ovce-a-kopce/</t>
  </si>
  <si>
    <t>https://mindok.cz/hra/carcassonne-lovci-a-sberaci-2/</t>
  </si>
  <si>
    <t>https://mindok.cz/hra/carokniha/</t>
  </si>
  <si>
    <t>https://mindok.cz/hra/caverna/</t>
  </si>
  <si>
    <t>https://mindok.cz/hra/cerne-historky-1/</t>
  </si>
  <si>
    <t>https://mindok.cz/hra/cerne-historky-2/</t>
  </si>
  <si>
    <t>https://mindok.cz/hra/cerne-historky-3/</t>
  </si>
  <si>
    <t>https://mindok.cz/hra/cerne-historky-osudove-chyby/</t>
  </si>
  <si>
    <t>https://mindok.cz/hra/cerne-historky-prazdninove-pribehy/</t>
  </si>
  <si>
    <t>https://mindok.cz/hra/cerne-historky-skutecne-pribehy/</t>
  </si>
  <si>
    <t>https://mindok.cz/hra/cerne-historky-zlocin-a-sex/</t>
  </si>
  <si>
    <t>https://mindok.cz/hra/citadela/</t>
  </si>
  <si>
    <t>https://mindok.cz/hra/citadela-metropole/</t>
  </si>
  <si>
    <t>https://mindok.cz/hra/co-te-zere/</t>
  </si>
  <si>
    <t>https://mindok.cz/hra/codex-naturalis/</t>
  </si>
  <si>
    <t>https://mindok.cz/hra/desitka/</t>
  </si>
  <si>
    <t>https://mindok.cz/hra/desitka-2-rozsireni/</t>
  </si>
  <si>
    <t>https://mindok.cz/hra/desitka-cesko/</t>
  </si>
  <si>
    <t>https://mindok.cz/hra/desitka-harry-potter/</t>
  </si>
  <si>
    <t>https://mindok.cz/hra/desitka-junior/</t>
  </si>
  <si>
    <t>https://mindok.cz/hra/desitka-rozsireni-cestovani/</t>
  </si>
  <si>
    <t>https://mindok.cz/hra/desitka-rozsireni-historie/</t>
  </si>
  <si>
    <t>https://mindok.cz/hra/desitka-rozsireni-priroda/</t>
  </si>
  <si>
    <t>https://mindok.cz/hra/desitka-rozsireni-veda/</t>
  </si>
  <si>
    <t>https://mindok.cz/hra/deti-z-carcassonne/</t>
  </si>
  <si>
    <t>https://mindok.cz/hra/divocina-severni-ameriky/</t>
  </si>
  <si>
    <t>https://mindok.cz/hra/divocina-severni-ameriky-deluxe/</t>
  </si>
  <si>
    <t>https://mindok.cz/hra/doba-kamenna/</t>
  </si>
  <si>
    <t>https://mindok.cz/hra/doba-kamenna-junior/</t>
  </si>
  <si>
    <t>https://mindok.cz/hra/doba-kamenna-stylove-k-cili/</t>
  </si>
  <si>
    <t>https://mindok.cz/hra/dragomino/</t>
  </si>
  <si>
    <t>https://mindok.cz/hra/duch-mini/</t>
  </si>
  <si>
    <t>https://mindok.cz/hra/duch/</t>
  </si>
  <si>
    <t>https://mindok.cz/hra/duhove-historky/</t>
  </si>
  <si>
    <t>https://mindok.cz/hra/el-grande/</t>
  </si>
  <si>
    <t>https://mindok.cz/hra/expedice-priroda-50-dinosauru/</t>
  </si>
  <si>
    <t>https://mindok.cz/hra/expedice-priroda-50-druhu-hmyzu-a-pavouku/</t>
  </si>
  <si>
    <t>https://mindok.cz/hra/expedice-priroda-50-nasich-kvetin/</t>
  </si>
  <si>
    <t>https://mindok.cz/hra/expedice-priroda-50-nasich-lesnich-zvirat/</t>
  </si>
  <si>
    <t>https://mindok.cz/hra/expedice-priroda-50-nasich-motylu/</t>
  </si>
  <si>
    <t>https://mindok.cz/hra/expedice-priroda-50-nasich-stromu/</t>
  </si>
  <si>
    <t>https://mindok.cz/hra/expedice-priroda-50-nebeskych-objektu/</t>
  </si>
  <si>
    <t>https://mindok.cz/hra/expedice-priroda-50-plodu-nasich-zahrad-a-poli/</t>
  </si>
  <si>
    <t>https://mindok.cz/hra/expedice-priroda-50-zvirecich-mladat/</t>
  </si>
  <si>
    <t>https://mindok.cz/hra/fauna/</t>
  </si>
  <si>
    <t>https://mindok.cz/hra/gulas/</t>
  </si>
  <si>
    <t>https://mindok.cz/hra/heckmeck-z-zizalek-mini/</t>
  </si>
  <si>
    <t>https://mindok.cz/hra/houbaruv-raj/</t>
  </si>
  <si>
    <t>https://mindok.cz/hra/hvezdni-kapitani/</t>
  </si>
  <si>
    <t>https://mindok.cz/hra/jurska-svaca/</t>
  </si>
  <si>
    <t>https://mindok.cz/hra/jurska-veca/</t>
  </si>
  <si>
    <t>https://mindok.cz/hra/kabo/</t>
  </si>
  <si>
    <t>https://mindok.cz/hra/kingdomino/</t>
  </si>
  <si>
    <t>https://mindok.cz/hra/kingdomino-lovci-mamutu/</t>
  </si>
  <si>
    <t>https://mindok.cz/hra/klofni-rybku/</t>
  </si>
  <si>
    <t>https://mindok.cz/hra/kocici-klub/</t>
  </si>
  <si>
    <t>https://mindok.cz/hra/kocici-klub-kotata/</t>
  </si>
  <si>
    <t>https://mindok.cz/hra/komari-hody/</t>
  </si>
  <si>
    <t>https://mindok.cz/hra/komu-zvoni-tramvaj/</t>
  </si>
  <si>
    <t>https://mindok.cz/hra/komu-zvoni-tramvaj-mladezi-nepristupno-rozsireni/</t>
  </si>
  <si>
    <t>https://mindok.cz/hra/kostnice-sedlec/</t>
  </si>
  <si>
    <t>https://mindok.cz/hra/krajiny-kaskadie-rozsireni/</t>
  </si>
  <si>
    <t>https://mindok.cz/hra/kronika-dobrodruzstvi-cesta-za-mesicnimi-kameny/</t>
  </si>
  <si>
    <t>https://mindok.cz/hra/kronika-zlocinu/</t>
  </si>
  <si>
    <t>https://mindok.cz/hra/kronika-zlocinu-2400/</t>
  </si>
  <si>
    <t>https://mindok.cz/hra/kryci-jmena/</t>
  </si>
  <si>
    <t>https://mindok.cz/hra/kryci-jmena-duet/</t>
  </si>
  <si>
    <t>https://mindok.cz/hra/kryci-jmena-obrazky/</t>
  </si>
  <si>
    <t>https://mindok.cz/hra/kvedlalove-z-kvedlinburku/</t>
  </si>
  <si>
    <t>https://mindok.cz/hra/kvedlalove-z-kvedlinburku-korenarky/</t>
  </si>
  <si>
    <t>https://mindok.cz/hra/lama-kadabra/</t>
  </si>
  <si>
    <t>https://mindok.cz/hra/legendy-zapadu-rozsireni-2-hodny-zly-a-pohledny/</t>
  </si>
  <si>
    <t>https://mindok.cz/hra/legendy-zapadu-rozsireni-1-hrst-novinek/</t>
  </si>
  <si>
    <t>https://mindok.cz/hra/legendy-zapadu-rozsireni-3-vysoke-sazky/</t>
  </si>
  <si>
    <t>https://mindok.cz/hra/liska-podsita/</t>
  </si>
  <si>
    <t>https://mindok.cz/hra/liska-podsita-duet/</t>
  </si>
  <si>
    <t>https://mindok.cz/hra/mars-teraformace/</t>
  </si>
  <si>
    <t>https://mindok.cz/hra/mars-teraformace-bigbox/</t>
  </si>
  <si>
    <t>https://mindok.cz/hra/mars-teraformace-expedice-ares/</t>
  </si>
  <si>
    <t>https://mindok.cz/hra/mars-teraformace-hellas-elysium/</t>
  </si>
  <si>
    <t>https://mindok.cz/hra/mars-teraformace-kolonie/</t>
  </si>
  <si>
    <t>https://mindok.cz/hra/mars-teraformace-neklid/</t>
  </si>
  <si>
    <t>https://mindok.cz/hra/mars-teraformace-predehra/</t>
  </si>
  <si>
    <t>https://mindok.cz/hra/mars-teraformace-venuse/</t>
  </si>
  <si>
    <t>https://mindok.cz/hra/maskarni-bal/</t>
  </si>
  <si>
    <t>https://mindok.cz/hra/memoarrr/</t>
  </si>
  <si>
    <t>https://mindok.cz/hra/mikromakro-mesto-zlocinu/</t>
  </si>
  <si>
    <t>https://mindok.cz/hra/mikromakro-mesto-zlocinu-2/</t>
  </si>
  <si>
    <t>https://mindok.cz/hra/mikromakro-mesto-zlocinu-3/</t>
  </si>
  <si>
    <t>https://mindok.cz/hra/mikromakro-mesto-zlocinu-4/</t>
  </si>
  <si>
    <t>https://mindok.cz/hra/mnam/</t>
  </si>
  <si>
    <t>https://mindok.cz/hra/na-kridlech/</t>
  </si>
  <si>
    <t>https://mindok.cz/hra/na-kridlech-draku/</t>
  </si>
  <si>
    <t>https://mindok.cz/hra/na-kridlech-hnizdem-asie/</t>
  </si>
  <si>
    <t>https://mindok.cz/hra/na-kridlech-hnizdici-box/</t>
  </si>
  <si>
    <t>https://mindok.cz/hra/na-kridlech-operena-oceanie/</t>
  </si>
  <si>
    <t>https://mindok.cz/hra/na-vlnach-neznama/</t>
  </si>
  <si>
    <t>https://mindok.cz/hra/nebe-v-plamenech/</t>
  </si>
  <si>
    <t>https://mindok.cz/hra/nemesis-karnomorfove-rozsireni/</t>
  </si>
  <si>
    <t>https://mindok.cz/hra/nemesis-lockdown/</t>
  </si>
  <si>
    <t>https://mindok.cz/hra/nemesis-lockdown-chytridi-a-doplnky-rozsireni/</t>
  </si>
  <si>
    <t>https://mindok.cz/hra/nemesis-psychonauti-rozsireni/</t>
  </si>
  <si>
    <t>https://mindok.cz/hra/obleva/</t>
  </si>
  <si>
    <t>https://mindok.cz/hra/obludarium/</t>
  </si>
  <si>
    <t>https://mindok.cz/hra/odhodlani-normandie/</t>
  </si>
  <si>
    <t>https://mindok.cz/hra/odhodlani-severni-afrika/</t>
  </si>
  <si>
    <t>https://mindok.cz/hra/odysea-2-spolecne-do-hlubin-oceanu/</t>
  </si>
  <si>
    <t>https://mindok.cz/hra/odysea/</t>
  </si>
  <si>
    <t>https://mindok.cz/hra/opustena-knihovna-unikova-hra/</t>
  </si>
  <si>
    <t>https://mindok.cz/hra/ostrov-dinosauru-hod-a-krot/</t>
  </si>
  <si>
    <t>https://mindok.cz/hra/ostrov-kocek/</t>
  </si>
  <si>
    <t>https://mindok.cz/hra/ostrov-kocek-byly-by-ryby/</t>
  </si>
  <si>
    <t>https://mindok.cz/hra/ostrov-kocek-kotata-a-jina-stvoreni/</t>
  </si>
  <si>
    <t>https://mindok.cz/hra/osud-dobrodruha/</t>
  </si>
  <si>
    <t>https://mindok.cz/hra/papirove-more/</t>
  </si>
  <si>
    <t>https://mindok.cz/hra/papirove-more-priliv-rozsireni/</t>
  </si>
  <si>
    <t>https://mindok.cz/hra/pictomania/</t>
  </si>
  <si>
    <t>https://mindok.cz/hra/plysova-hlidka/</t>
  </si>
  <si>
    <t>https://mindok.cz/hra/plysova-hlidka-braskovy-patalie/</t>
  </si>
  <si>
    <t>https://mindok.cz/hra/podmorska-mesta/</t>
  </si>
  <si>
    <t>https://mindok.cz/hra/podmorska-mesta-nove-objevy/</t>
  </si>
  <si>
    <t>https://mindok.cz/hra/port-royal/</t>
  </si>
  <si>
    <t>https://mindok.cz/hra/port-royal-big-box/</t>
  </si>
  <si>
    <t>https://mindok.cz/hra/pribehy-z-kostek-akce/</t>
  </si>
  <si>
    <t>https://mindok.cz/hra/pristi-stanice-londyn/</t>
  </si>
  <si>
    <t>https://mindok.cz/hra/psi-park/</t>
  </si>
  <si>
    <t>https://mindok.cz/hra/psi-park-evropsti-psi/</t>
  </si>
  <si>
    <t>https://mindok.cz/hra/psi-park-psi-hvezdy/</t>
  </si>
  <si>
    <t>https://mindok.cz/hra/psi-partaci/</t>
  </si>
  <si>
    <t>https://mindok.cz/hra/rekni-to-kvetinou/</t>
  </si>
  <si>
    <t>https://mindok.cz/hra/rivalove-nebezpecne-okruhy/</t>
  </si>
  <si>
    <t>https://mindok.cz/hra/rytir-klouzek/</t>
  </si>
  <si>
    <t>https://mindok.cz/hra/sagrada-rozsireni-nativitas/</t>
  </si>
  <si>
    <t>https://mindok.cz/hra/sagrada-rozsireni-passio/</t>
  </si>
  <si>
    <t>https://mindok.cz/hra/sagrada-rozsireni-pro-5-a-6/</t>
  </si>
  <si>
    <t>https://mindok.cz/hra/sedm-draku/</t>
  </si>
  <si>
    <t>https://mindok.cz/hra/sesty-smysl/</t>
  </si>
  <si>
    <t>https://mindok.cz/hra/smlouva-s-dablem/</t>
  </si>
  <si>
    <t>https://mindok.cz/hra/sobek/</t>
  </si>
  <si>
    <t>https://mindok.cz/hra/stezky-tukanu/</t>
  </si>
  <si>
    <t>https://mindok.cz/hra/stezky-tukanu-privozy/</t>
  </si>
  <si>
    <t>https://mindok.cz/hra/stret-civilizaci-monumentalni-vydani/</t>
  </si>
  <si>
    <t>https://mindok.cz/hra/summoner-wars-mistrovska-sada-2-vydani/</t>
  </si>
  <si>
    <t>https://mindok.cz/hra/superspunti-susenkam-na-stope/</t>
  </si>
  <si>
    <t>https://mindok.cz/hra/tajna-vyprava-carodeju/</t>
  </si>
  <si>
    <t>https://mindok.cz/hra/turing-machine/</t>
  </si>
  <si>
    <t>https://mindok.cz/hra/tzolkin-maysky-kalendar/</t>
  </si>
  <si>
    <t>https://mindok.cz/hra/velka-kvedlinburska/</t>
  </si>
  <si>
    <t>https://mindok.cz/hra/vladci-podzemi/</t>
  </si>
  <si>
    <t>https://mindok.cz/hra/vybusne-lektvary/</t>
  </si>
  <si>
    <t>https://mindok.cz/hra/zachranari-boj-s-ohnem/</t>
  </si>
  <si>
    <t>https://mindok.cz/hra/zachrante-priserky/</t>
  </si>
  <si>
    <t>https://mindok.cz/hra/zamky-sileneho-krale-ludvika-2/</t>
  </si>
  <si>
    <t>https://mindok.cz/hra/zamky-sileneho-krale-ludvika-rozsireni/</t>
  </si>
  <si>
    <t>https://mindok.cz/hra/zboduj-mesto/</t>
  </si>
  <si>
    <t>https://mindok.cz/hra/zeme/</t>
  </si>
  <si>
    <t>https://mindok.cz/hra/ztraceny-ostrov-arnak/</t>
  </si>
  <si>
    <t>https://mindok.cz/hra/ztraceny-ostrov-arnak-po-stopach-expedice-rozsireni/</t>
  </si>
  <si>
    <t>https://mindok.cz/hra/ztraceny-ostrov-arnak-velitele-expedic-rozsireni/</t>
  </si>
  <si>
    <t>https://mindok.cz/hra/kutna-hora/</t>
  </si>
  <si>
    <t>https://mindok.cz/hra/nemesis-den-pote/</t>
  </si>
  <si>
    <t>https://mindok.cz/hry/smart-hry/</t>
  </si>
  <si>
    <t>https://mindok.cz/hra/times-up-harry-potter/</t>
  </si>
  <si>
    <t>Carcassonne: Big Box 2017</t>
  </si>
  <si>
    <t>291</t>
  </si>
  <si>
    <t>CSP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</si>
</sst>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_K_č"/>
    <numFmt numFmtId="165" formatCode="_-* #,##0&quot; Kč&quot;_-;\-* #,##0&quot; Kč&quot;_-;_-* \-??&quot; Kč&quot;_-;_-@"/>
    <numFmt numFmtId="166" formatCode="#,##0.00\ [$Kč-405];[Red]\-#,##0.00\ [$Kč-405]"/>
  </numFmts>
  <fonts count="14">
    <font>
      <sz val="10"/>
      <name val="Arial"/>
      <family val="2"/>
      <charset val="238"/>
    </font>
    <font>
      <sz val="10"/>
      <color indexed="8"/>
      <name val="Arial"/>
      <family val="2"/>
      <charset val="1"/>
    </font>
    <font>
      <sz val="8"/>
      <color indexed="8"/>
      <name val="Calibri"/>
      <family val="2"/>
      <charset val="1"/>
    </font>
    <font>
      <sz val="20"/>
      <color indexed="8"/>
      <name val="Calibri"/>
      <family val="2"/>
      <charset val="1"/>
    </font>
    <font>
      <b/>
      <sz val="8"/>
      <color indexed="8"/>
      <name val="Arial"/>
      <family val="2"/>
      <charset val="1"/>
    </font>
    <font>
      <sz val="8"/>
      <color indexed="12"/>
      <name val="Arial ce"/>
      <family val="2"/>
      <charset val="1"/>
    </font>
    <font>
      <sz val="8"/>
      <color indexed="8"/>
      <name val="Arial ce"/>
      <family val="2"/>
      <charset val="1"/>
    </font>
    <font>
      <b/>
      <sz val="8"/>
      <color indexed="8"/>
      <name val="Arial ce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1" fillId="0" borderId="1" xfId="1" applyBorder="1"/>
    <xf numFmtId="0" fontId="5" fillId="0" borderId="3" xfId="1" applyFont="1" applyBorder="1" applyAlignment="1">
      <alignment vertical="center" wrapText="1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center"/>
    </xf>
    <xf numFmtId="2" fontId="1" fillId="0" borderId="0" xfId="1" applyNumberFormat="1" applyAlignment="1">
      <alignment horizontal="right"/>
    </xf>
    <xf numFmtId="0" fontId="1" fillId="0" borderId="0" xfId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vertical="center" wrapText="1"/>
    </xf>
    <xf numFmtId="0" fontId="7" fillId="0" borderId="6" xfId="1" applyFont="1" applyBorder="1" applyAlignment="1">
      <alignment horizontal="right"/>
    </xf>
    <xf numFmtId="49" fontId="6" fillId="0" borderId="7" xfId="1" applyNumberFormat="1" applyFont="1" applyBorder="1" applyAlignment="1">
      <alignment horizontal="center"/>
    </xf>
    <xf numFmtId="49" fontId="0" fillId="0" borderId="9" xfId="1" applyNumberFormat="1" applyFont="1" applyBorder="1" applyAlignment="1">
      <alignment horizontal="center"/>
    </xf>
    <xf numFmtId="1" fontId="0" fillId="0" borderId="9" xfId="1" applyNumberFormat="1" applyFont="1" applyBorder="1" applyAlignment="1">
      <alignment horizontal="center" vertical="center"/>
    </xf>
    <xf numFmtId="0" fontId="0" fillId="0" borderId="9" xfId="1" applyFont="1" applyBorder="1" applyAlignment="1">
      <alignment horizontal="center" vertical="center" wrapText="1"/>
    </xf>
    <xf numFmtId="165" fontId="0" fillId="0" borderId="9" xfId="1" applyNumberFormat="1" applyFont="1" applyBorder="1" applyAlignment="1">
      <alignment horizontal="right" vertical="center" wrapText="1"/>
    </xf>
    <xf numFmtId="166" fontId="0" fillId="0" borderId="9" xfId="1" applyNumberFormat="1" applyFont="1" applyBorder="1"/>
    <xf numFmtId="49" fontId="0" fillId="0" borderId="11" xfId="1" applyNumberFormat="1" applyFont="1" applyBorder="1" applyAlignment="1">
      <alignment horizontal="center" vertical="center" wrapText="1"/>
    </xf>
    <xf numFmtId="1" fontId="0" fillId="0" borderId="11" xfId="1" applyNumberFormat="1" applyFont="1" applyBorder="1" applyAlignment="1">
      <alignment horizontal="center" vertical="center" wrapText="1"/>
    </xf>
    <xf numFmtId="0" fontId="0" fillId="0" borderId="11" xfId="1" applyFont="1" applyBorder="1" applyAlignment="1">
      <alignment horizontal="center" vertical="center" wrapText="1"/>
    </xf>
    <xf numFmtId="165" fontId="0" fillId="0" borderId="11" xfId="1" applyNumberFormat="1" applyFont="1" applyBorder="1" applyAlignment="1">
      <alignment horizontal="right" vertical="center" wrapText="1"/>
    </xf>
    <xf numFmtId="49" fontId="0" fillId="0" borderId="11" xfId="1" applyNumberFormat="1" applyFont="1" applyBorder="1" applyAlignment="1">
      <alignment horizontal="center"/>
    </xf>
    <xf numFmtId="1" fontId="0" fillId="0" borderId="11" xfId="1" applyNumberFormat="1" applyFont="1" applyBorder="1" applyAlignment="1">
      <alignment horizontal="center" vertical="center"/>
    </xf>
    <xf numFmtId="165" fontId="9" fillId="0" borderId="9" xfId="1" applyNumberFormat="1" applyFont="1" applyBorder="1" applyAlignment="1">
      <alignment horizontal="right" vertical="center" wrapText="1"/>
    </xf>
    <xf numFmtId="166" fontId="9" fillId="0" borderId="9" xfId="1" applyNumberFormat="1" applyFont="1" applyBorder="1" applyAlignment="1">
      <alignment horizontal="right" vertical="center" wrapText="1"/>
    </xf>
    <xf numFmtId="165" fontId="9" fillId="0" borderId="11" xfId="1" applyNumberFormat="1" applyFont="1" applyBorder="1" applyAlignment="1">
      <alignment horizontal="right" vertical="center" wrapText="1"/>
    </xf>
    <xf numFmtId="166" fontId="9" fillId="0" borderId="10" xfId="1" applyNumberFormat="1" applyFont="1" applyBorder="1" applyAlignment="1">
      <alignment horizontal="right"/>
    </xf>
    <xf numFmtId="166" fontId="0" fillId="0" borderId="8" xfId="1" applyNumberFormat="1" applyFont="1" applyBorder="1"/>
    <xf numFmtId="0" fontId="10" fillId="3" borderId="15" xfId="1" applyFont="1" applyFill="1" applyBorder="1" applyAlignment="1" applyProtection="1">
      <alignment horizontal="center"/>
      <protection locked="0"/>
    </xf>
    <xf numFmtId="0" fontId="10" fillId="3" borderId="16" xfId="1" applyFont="1" applyFill="1" applyBorder="1" applyAlignment="1" applyProtection="1">
      <alignment horizontal="center"/>
      <protection locked="0"/>
    </xf>
    <xf numFmtId="0" fontId="7" fillId="4" borderId="2" xfId="1" applyFont="1" applyFill="1" applyBorder="1" applyAlignment="1">
      <alignment horizontal="center"/>
    </xf>
    <xf numFmtId="166" fontId="0" fillId="4" borderId="7" xfId="1" applyNumberFormat="1" applyFont="1" applyFill="1" applyBorder="1"/>
    <xf numFmtId="166" fontId="6" fillId="4" borderId="7" xfId="1" applyNumberFormat="1" applyFont="1" applyFill="1" applyBorder="1"/>
    <xf numFmtId="0" fontId="1" fillId="0" borderId="18" xfId="1" applyBorder="1"/>
    <xf numFmtId="0" fontId="4" fillId="0" borderId="21" xfId="1" applyFont="1" applyBorder="1" applyAlignment="1">
      <alignment horizontal="center" vertical="center" wrapText="1"/>
    </xf>
    <xf numFmtId="0" fontId="0" fillId="0" borderId="22" xfId="1" applyFont="1" applyBorder="1" applyAlignment="1">
      <alignment vertical="center" wrapText="1"/>
    </xf>
    <xf numFmtId="0" fontId="0" fillId="0" borderId="23" xfId="1" applyFont="1" applyBorder="1" applyAlignment="1">
      <alignment vertical="center" wrapText="1"/>
    </xf>
    <xf numFmtId="0" fontId="2" fillId="0" borderId="17" xfId="1" applyFont="1" applyBorder="1" applyAlignment="1">
      <alignment horizontal="center" wrapText="1"/>
    </xf>
    <xf numFmtId="0" fontId="1" fillId="0" borderId="20" xfId="1" applyBorder="1" applyAlignment="1">
      <alignment wrapText="1"/>
    </xf>
    <xf numFmtId="0" fontId="1" fillId="0" borderId="0" xfId="1" applyAlignment="1">
      <alignment wrapText="1"/>
    </xf>
    <xf numFmtId="0" fontId="11" fillId="0" borderId="11" xfId="1" applyFont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center"/>
    </xf>
    <xf numFmtId="2" fontId="3" fillId="2" borderId="25" xfId="1" applyNumberFormat="1" applyFont="1" applyFill="1" applyBorder="1" applyAlignment="1" applyProtection="1">
      <alignment horizontal="center"/>
      <protection locked="0"/>
    </xf>
    <xf numFmtId="0" fontId="4" fillId="0" borderId="26" xfId="1" applyFont="1" applyBorder="1" applyAlignment="1">
      <alignment horizontal="center" vertical="center" wrapText="1"/>
    </xf>
    <xf numFmtId="2" fontId="4" fillId="0" borderId="26" xfId="1" applyNumberFormat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164" fontId="4" fillId="0" borderId="26" xfId="1" applyNumberFormat="1" applyFont="1" applyBorder="1" applyAlignment="1">
      <alignment horizontal="center" vertical="center" wrapText="1"/>
    </xf>
    <xf numFmtId="165" fontId="0" fillId="0" borderId="9" xfId="1" applyNumberFormat="1" applyFont="1" applyBorder="1" applyAlignment="1">
      <alignment horizontal="center" vertical="center" wrapText="1"/>
    </xf>
    <xf numFmtId="165" fontId="0" fillId="0" borderId="11" xfId="1" applyNumberFormat="1" applyFont="1" applyBorder="1" applyAlignment="1">
      <alignment horizontal="center" vertical="center" wrapText="1"/>
    </xf>
    <xf numFmtId="0" fontId="0" fillId="0" borderId="10" xfId="1" applyFont="1" applyBorder="1" applyAlignment="1">
      <alignment horizontal="center"/>
    </xf>
    <xf numFmtId="164" fontId="4" fillId="0" borderId="11" xfId="1" applyNumberFormat="1" applyFont="1" applyBorder="1" applyAlignment="1">
      <alignment horizontal="center" vertical="center" wrapText="1"/>
    </xf>
    <xf numFmtId="0" fontId="13" fillId="0" borderId="33" xfId="2" applyBorder="1" applyAlignment="1">
      <alignment wrapText="1"/>
    </xf>
    <xf numFmtId="0" fontId="12" fillId="0" borderId="33" xfId="0" applyFont="1" applyBorder="1" applyAlignment="1">
      <alignment wrapText="1"/>
    </xf>
    <xf numFmtId="0" fontId="13" fillId="0" borderId="33" xfId="2" applyBorder="1" applyAlignment="1">
      <alignment vertical="center"/>
    </xf>
    <xf numFmtId="1" fontId="11" fillId="0" borderId="11" xfId="1" applyNumberFormat="1" applyFont="1" applyBorder="1" applyAlignment="1">
      <alignment horizontal="center" vertical="center"/>
    </xf>
    <xf numFmtId="166" fontId="0" fillId="0" borderId="9" xfId="1" applyNumberFormat="1" applyFont="1" applyBorder="1" applyAlignment="1">
      <alignment horizontal="right" vertical="center" wrapText="1"/>
    </xf>
    <xf numFmtId="166" fontId="0" fillId="0" borderId="10" xfId="1" applyNumberFormat="1" applyFont="1" applyBorder="1" applyAlignment="1">
      <alignment horizontal="right"/>
    </xf>
    <xf numFmtId="0" fontId="11" fillId="0" borderId="11" xfId="1" applyFont="1" applyFill="1" applyBorder="1" applyAlignment="1">
      <alignment horizontal="center" vertical="center" wrapText="1"/>
    </xf>
    <xf numFmtId="0" fontId="0" fillId="0" borderId="10" xfId="1" applyNumberFormat="1" applyFont="1" applyBorder="1" applyAlignment="1">
      <alignment horizontal="center"/>
    </xf>
    <xf numFmtId="1" fontId="12" fillId="0" borderId="11" xfId="1" applyNumberFormat="1" applyFont="1" applyFill="1" applyBorder="1" applyAlignment="1">
      <alignment horizontal="center" vertical="center"/>
    </xf>
    <xf numFmtId="0" fontId="3" fillId="5" borderId="28" xfId="1" applyFont="1" applyFill="1" applyBorder="1" applyAlignment="1">
      <alignment horizontal="center" vertical="center"/>
    </xf>
    <xf numFmtId="0" fontId="3" fillId="5" borderId="19" xfId="1" applyFont="1" applyFill="1" applyBorder="1" applyAlignment="1">
      <alignment horizontal="center" vertical="center"/>
    </xf>
    <xf numFmtId="0" fontId="3" fillId="5" borderId="29" xfId="1" applyFont="1" applyFill="1" applyBorder="1" applyAlignment="1">
      <alignment horizontal="center" vertical="center"/>
    </xf>
    <xf numFmtId="0" fontId="3" fillId="5" borderId="30" xfId="1" applyFont="1" applyFill="1" applyBorder="1" applyAlignment="1">
      <alignment horizontal="center" vertical="center"/>
    </xf>
    <xf numFmtId="0" fontId="3" fillId="5" borderId="31" xfId="1" applyFont="1" applyFill="1" applyBorder="1" applyAlignment="1">
      <alignment horizontal="center" vertical="center"/>
    </xf>
    <xf numFmtId="0" fontId="3" fillId="5" borderId="32" xfId="1" applyFont="1" applyFill="1" applyBorder="1" applyAlignment="1">
      <alignment horizontal="center" vertical="center"/>
    </xf>
    <xf numFmtId="0" fontId="5" fillId="0" borderId="12" xfId="1" applyFont="1" applyBorder="1" applyAlignment="1" applyProtection="1">
      <alignment vertical="center" wrapText="1"/>
      <protection locked="0"/>
    </xf>
    <xf numFmtId="0" fontId="5" fillId="0" borderId="13" xfId="1" applyFont="1" applyBorder="1" applyAlignment="1" applyProtection="1">
      <alignment vertical="center" wrapText="1"/>
      <protection locked="0"/>
    </xf>
    <xf numFmtId="0" fontId="5" fillId="0" borderId="14" xfId="1" applyFont="1" applyBorder="1" applyAlignment="1">
      <alignment horizontal="left" vertical="top" wrapText="1" readingOrder="1"/>
    </xf>
  </cellXfs>
  <cellStyles count="3">
    <cellStyle name="Excel Built-in Normal" xfId="1"/>
    <cellStyle name="Hypertextový odkaz" xfId="2" builtinId="8"/>
    <cellStyle name="Normální" xfId="0" builtinId="0"/>
  </cellStyles>
  <dxfs count="31"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ce"/>
        <scheme val="none"/>
      </font>
      <numFmt numFmtId="0" formatCode="General"/>
      <fill>
        <patternFill patternType="solid">
          <fgColor indexed="31"/>
          <bgColor indexed="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8"/>
        </top>
        <bottom style="thin">
          <color indexed="8"/>
        </bottom>
      </border>
    </dxf>
    <dxf>
      <numFmt numFmtId="166" formatCode="#,##0.00\ [$Kč-405];[Red]\-#,##0.00\ [$Kč-405]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ce"/>
        <scheme val="none"/>
      </font>
      <numFmt numFmtId="166" formatCode="#,##0.00\ [$Kč-405];[Red]\-#,##0.00\ [$Kč-405]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hair">
          <color indexed="8"/>
        </right>
        <top style="hair">
          <color indexed="8"/>
        </top>
        <bottom/>
      </border>
    </dxf>
    <dxf>
      <numFmt numFmtId="166" formatCode="#,##0.00\ [$Kč-405];[Red]\-#,##0.00\ [$Kč-405]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ce"/>
        <scheme val="none"/>
      </font>
      <numFmt numFmtId="166" formatCode="#,##0.00\ [$Kč-405];[Red]\-#,##0.00\ [$Kč-405]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/>
      </font>
      <fill>
        <patternFill patternType="solid">
          <fgColor indexed="64"/>
          <bgColor rgb="FFFFFF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ce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  <protection locked="0" hidden="0"/>
    </dxf>
    <dxf>
      <font>
        <i val="0"/>
      </font>
      <numFmt numFmtId="166" formatCode="#,##0.00\ [$Kč-405];[Red]\-#,##0.00\ [$Kč-405]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ce"/>
        <scheme val="none"/>
      </font>
      <numFmt numFmtId="166" formatCode="#,##0.00\ [$Kč-405];[Red]\-#,##0.00\ [$Kč-405]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8"/>
        </left>
        <right/>
        <top/>
        <bottom style="thin">
          <color indexed="8"/>
        </bottom>
      </border>
    </dxf>
    <dxf>
      <font>
        <i val="0"/>
      </font>
      <numFmt numFmtId="166" formatCode="#,##0.00\ [$Kč-405];[Red]\-#,##0.00\ [$Kč-405]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12"/>
        <name val="Arial ce"/>
        <scheme val="none"/>
      </font>
      <numFmt numFmtId="166" formatCode="#,##0.00\ [$Kč-405];[Red]\-#,##0.00\ [$Kč-405]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i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25"/>
        <name val="Arial ce"/>
        <scheme val="none"/>
      </font>
      <numFmt numFmtId="165" formatCode="_-* #,##0&quot; Kč&quot;_-;\-* #,##0&quot; Kč&quot;_-;_-* \-??&quot; Kč&quot;_-;_-@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25"/>
        <name val="Arial ce"/>
        <scheme val="none"/>
      </font>
      <numFmt numFmtId="165" formatCode="_-* #,##0&quot; Kč&quot;_-;\-* #,##0&quot; Kč&quot;_-;_-* \-??&quot; Kč&quot;_-;_-@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25"/>
        <name val="Arial ce"/>
        <scheme val="none"/>
      </font>
      <numFmt numFmtId="165" formatCode="_-* #,##0&quot; Kč&quot;_-;\-* #,##0&quot; Kč&quot;_-;_-* \-??&quot; Kč&quot;_-;_-@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ce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 ce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30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12"/>
        <name val="Arial ce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indexed="8"/>
        </left>
        <right/>
        <top style="hair">
          <color indexed="8"/>
        </top>
        <bottom style="hair">
          <color indexed="8"/>
        </bottom>
      </border>
    </dxf>
    <dxf>
      <border>
        <top style="thin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53734"/>
      <rgbColor rgb="00FFFFCC"/>
      <rgbColor rgb="00CCFFFF"/>
      <rgbColor rgb="00660066"/>
      <rgbColor rgb="00FF8080"/>
      <rgbColor rgb="000066CC"/>
      <rgbColor rgb="00D8D8D8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DDDD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</xdr:col>
      <xdr:colOff>276225</xdr:colOff>
      <xdr:row>1</xdr:row>
      <xdr:rowOff>285750</xdr:rowOff>
    </xdr:to>
    <xdr:pic>
      <xdr:nvPicPr>
        <xdr:cNvPr id="5121" name="image1.png">
          <a:extLs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3028950" cy="600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5" name="Tabulka36" displayName="Tabulka36" ref="A4:P232" headerRowCount="0" totalsRowShown="0" headerRowDxfId="29" tableBorderDxfId="28" totalsRowBorderDxfId="27">
  <sortState ref="A4:P232">
    <sortCondition ref="A232"/>
  </sortState>
  <tableColumns count="16">
    <tableColumn id="1" name="Sloupec1" headerRowDxfId="26" dataDxfId="25" headerRowCellStyle="Excel Built-in Normal"/>
    <tableColumn id="2" name="Sloupec2" headerRowDxfId="24" headerRowCellStyle="Excel Built-in Normal"/>
    <tableColumn id="3" name="Sloupec3" headerRowDxfId="23" headerRowCellStyle="Excel Built-in Normal"/>
    <tableColumn id="10" name="Sloupec10" headerRowDxfId="22" dataDxfId="21" headerRowCellStyle="Excel Built-in Normal" dataCellStyle="Excel Built-in Normal"/>
    <tableColumn id="4" name="Sloupec4" headerRowDxfId="20" headerRowCellStyle="Excel Built-in Normal"/>
    <tableColumn id="5" name="Sloupec5" headerRowDxfId="19" dataDxfId="18" headerRowCellStyle="Excel Built-in Normal" dataCellStyle="Excel Built-in Normal"/>
    <tableColumn id="6" name="Sloupec6" headerRowDxfId="17" dataDxfId="16" headerRowCellStyle="Excel Built-in Normal"/>
    <tableColumn id="7" name="Sloupec7" headerRowDxfId="15" headerRowCellStyle="Excel Built-in Normal"/>
    <tableColumn id="8" name="Sloupec8" headerRowDxfId="14" dataDxfId="13" headerRowCellStyle="Excel Built-in Normal"/>
    <tableColumn id="9" name="Sloupec9" headerRowDxfId="12" dataDxfId="11" headerRowCellStyle="Excel Built-in Normal">
      <calculatedColumnFormula>IF($O$2 = 0,"",IF(G4 = "brutto",I4/1.21*(100-$O$2)/100,I4/1.21*(75)/100))</calculatedColumnFormula>
    </tableColumn>
    <tableColumn id="15" name="Sloupec15" headerRowDxfId="10" dataDxfId="9" headerRowCellStyle="Excel Built-in Normal">
      <calculatedColumnFormula>IF(Tabulka36[[#This Row],[Sloupec9]] = "","",J4*1.21)</calculatedColumnFormula>
    </tableColumn>
    <tableColumn id="16" name="Sloupec16" headerRowDxfId="8" dataDxfId="7" headerRowCellStyle="Excel Built-in Normal"/>
    <tableColumn id="17" name="Sloupec17" headerRowDxfId="6" dataDxfId="5" headerRowCellStyle="Excel Built-in Normal">
      <calculatedColumnFormula>IF(J4 = "",IF(L4 = "","",I4*L4/1.21),IF(L4 = "","",J4*L4))</calculatedColumnFormula>
    </tableColumn>
    <tableColumn id="18" name="Sloupec18" headerRowDxfId="4" dataDxfId="3" headerRowCellStyle="Excel Built-in Normal">
      <calculatedColumnFormula>IF(J4 = "",IF(L4 = "","",I4*L4),IF(L4 = "","",K4*L4))</calculatedColumnFormula>
    </tableColumn>
    <tableColumn id="19" name="Sloupec19" headerRowDxfId="2" dataDxfId="1" headerRowCellStyle="Excel Built-in Normal">
      <calculatedColumnFormula>IF(H4 = "","", H4)</calculatedColumnFormula>
    </tableColumn>
    <tableColumn id="11" name="Sloupec11" header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indok.cz/hra/na-kridlech/" TargetMode="External"/><Relationship Id="rId21" Type="http://schemas.openxmlformats.org/officeDocument/2006/relationships/hyperlink" Target="https://mindok.cz/hra/carcassonne-rozsireni-2-kupci-a-stavitele/" TargetMode="External"/><Relationship Id="rId42" Type="http://schemas.openxmlformats.org/officeDocument/2006/relationships/hyperlink" Target="https://mindok.cz/hra/desitka-2-rozsireni/" TargetMode="External"/><Relationship Id="rId63" Type="http://schemas.openxmlformats.org/officeDocument/2006/relationships/hyperlink" Target="https://mindok.cz/hra/expedice-priroda-50-nasich-kvetin/" TargetMode="External"/><Relationship Id="rId84" Type="http://schemas.openxmlformats.org/officeDocument/2006/relationships/hyperlink" Target="https://mindok.cz/hra/komu-zvoni-tramvaj/" TargetMode="External"/><Relationship Id="rId138" Type="http://schemas.openxmlformats.org/officeDocument/2006/relationships/hyperlink" Target="https://mindok.cz/hra/ostrov-kocek-kotata-a-jina-stvoreni/" TargetMode="External"/><Relationship Id="rId159" Type="http://schemas.openxmlformats.org/officeDocument/2006/relationships/hyperlink" Target="https://mindok.cz/hra/sagrada-rozsireni-passio/" TargetMode="External"/><Relationship Id="rId170" Type="http://schemas.openxmlformats.org/officeDocument/2006/relationships/hyperlink" Target="https://mindok.cz/hra/tajna-vyprava-carodeju/" TargetMode="External"/><Relationship Id="rId191" Type="http://schemas.openxmlformats.org/officeDocument/2006/relationships/hyperlink" Target="https://mindok.cz/hry/smart-hry/" TargetMode="External"/><Relationship Id="rId205" Type="http://schemas.openxmlformats.org/officeDocument/2006/relationships/hyperlink" Target="https://mindok.cz/hry/smart-hry/" TargetMode="External"/><Relationship Id="rId107" Type="http://schemas.openxmlformats.org/officeDocument/2006/relationships/hyperlink" Target="https://mindok.cz/hra/mars-teraformace-neklid/" TargetMode="External"/><Relationship Id="rId11" Type="http://schemas.openxmlformats.org/officeDocument/2006/relationships/hyperlink" Target="https://mindok.cz/hra/azul-letohradek/" TargetMode="External"/><Relationship Id="rId32" Type="http://schemas.openxmlformats.org/officeDocument/2006/relationships/hyperlink" Target="https://mindok.cz/hra/cerne-historky-3/" TargetMode="External"/><Relationship Id="rId53" Type="http://schemas.openxmlformats.org/officeDocument/2006/relationships/hyperlink" Target="https://mindok.cz/hra/doba-kamenna/" TargetMode="External"/><Relationship Id="rId74" Type="http://schemas.openxmlformats.org/officeDocument/2006/relationships/hyperlink" Target="https://mindok.cz/hra/hvezdni-kapitani/" TargetMode="External"/><Relationship Id="rId128" Type="http://schemas.openxmlformats.org/officeDocument/2006/relationships/hyperlink" Target="https://mindok.cz/hra/obleva/" TargetMode="External"/><Relationship Id="rId149" Type="http://schemas.openxmlformats.org/officeDocument/2006/relationships/hyperlink" Target="https://mindok.cz/hra/pribehy-z-kostek-akce/" TargetMode="External"/><Relationship Id="rId5" Type="http://schemas.openxmlformats.org/officeDocument/2006/relationships/hyperlink" Target="https://mindok.cz/hra/50-veselych-her-na-detskou-oslavu/" TargetMode="External"/><Relationship Id="rId95" Type="http://schemas.openxmlformats.org/officeDocument/2006/relationships/hyperlink" Target="https://mindok.cz/hra/kvedlalove-z-kvedlinburku-korenarky/" TargetMode="External"/><Relationship Id="rId160" Type="http://schemas.openxmlformats.org/officeDocument/2006/relationships/hyperlink" Target="https://mindok.cz/hra/sagrada-rozsireni-pro-5-a-6/" TargetMode="External"/><Relationship Id="rId181" Type="http://schemas.openxmlformats.org/officeDocument/2006/relationships/hyperlink" Target="https://mindok.cz/hra/zeme/" TargetMode="External"/><Relationship Id="rId22" Type="http://schemas.openxmlformats.org/officeDocument/2006/relationships/hyperlink" Target="https://mindok.cz/hra/carcassonne-rozsireni-4-vez/" TargetMode="External"/><Relationship Id="rId43" Type="http://schemas.openxmlformats.org/officeDocument/2006/relationships/hyperlink" Target="https://mindok.cz/hra/desitka-cesko/" TargetMode="External"/><Relationship Id="rId64" Type="http://schemas.openxmlformats.org/officeDocument/2006/relationships/hyperlink" Target="https://mindok.cz/hra/expedice-priroda-50-nasich-lesnich-zvirat/" TargetMode="External"/><Relationship Id="rId118" Type="http://schemas.openxmlformats.org/officeDocument/2006/relationships/hyperlink" Target="https://mindok.cz/hra/na-kridlech-draku/" TargetMode="External"/><Relationship Id="rId139" Type="http://schemas.openxmlformats.org/officeDocument/2006/relationships/hyperlink" Target="https://mindok.cz/hra/osud-dobrodruha/" TargetMode="External"/><Relationship Id="rId85" Type="http://schemas.openxmlformats.org/officeDocument/2006/relationships/hyperlink" Target="https://mindok.cz/hra/komu-zvoni-tramvaj-mladezi-nepristupno-rozsireni/" TargetMode="External"/><Relationship Id="rId150" Type="http://schemas.openxmlformats.org/officeDocument/2006/relationships/hyperlink" Target="https://mindok.cz/hra/pristi-stanice-londyn/" TargetMode="External"/><Relationship Id="rId171" Type="http://schemas.openxmlformats.org/officeDocument/2006/relationships/hyperlink" Target="https://mindok.cz/hra/turing-machine/" TargetMode="External"/><Relationship Id="rId192" Type="http://schemas.openxmlformats.org/officeDocument/2006/relationships/hyperlink" Target="https://mindok.cz/hry/smart-hry/" TargetMode="External"/><Relationship Id="rId206" Type="http://schemas.openxmlformats.org/officeDocument/2006/relationships/hyperlink" Target="https://mindok.cz/hry/smart-hry/" TargetMode="External"/><Relationship Id="rId12" Type="http://schemas.openxmlformats.org/officeDocument/2006/relationships/hyperlink" Target="https://mindok.cz/hra/azul-mistri-cokolady/" TargetMode="External"/><Relationship Id="rId33" Type="http://schemas.openxmlformats.org/officeDocument/2006/relationships/hyperlink" Target="https://mindok.cz/hra/cerne-historky-osudove-chyby/" TargetMode="External"/><Relationship Id="rId108" Type="http://schemas.openxmlformats.org/officeDocument/2006/relationships/hyperlink" Target="https://mindok.cz/hra/mars-teraformace-predehra/" TargetMode="External"/><Relationship Id="rId129" Type="http://schemas.openxmlformats.org/officeDocument/2006/relationships/hyperlink" Target="https://mindok.cz/hra/obludarium/" TargetMode="External"/><Relationship Id="rId54" Type="http://schemas.openxmlformats.org/officeDocument/2006/relationships/hyperlink" Target="https://mindok.cz/hra/doba-kamenna-junior/" TargetMode="External"/><Relationship Id="rId75" Type="http://schemas.openxmlformats.org/officeDocument/2006/relationships/hyperlink" Target="https://mindok.cz/hra/jurska-svaca/" TargetMode="External"/><Relationship Id="rId96" Type="http://schemas.openxmlformats.org/officeDocument/2006/relationships/hyperlink" Target="https://mindok.cz/hra/lama-kadabra/" TargetMode="External"/><Relationship Id="rId140" Type="http://schemas.openxmlformats.org/officeDocument/2006/relationships/hyperlink" Target="https://mindok.cz/hra/papirove-more/" TargetMode="External"/><Relationship Id="rId161" Type="http://schemas.openxmlformats.org/officeDocument/2006/relationships/hyperlink" Target="https://mindok.cz/hra/sedm-draku/" TargetMode="External"/><Relationship Id="rId182" Type="http://schemas.openxmlformats.org/officeDocument/2006/relationships/hyperlink" Target="https://mindok.cz/hra/ztraceny-ostrov-arnak/" TargetMode="External"/><Relationship Id="rId6" Type="http://schemas.openxmlformats.org/officeDocument/2006/relationships/hyperlink" Target="https://mindok.cz/hra/adrenalin/" TargetMode="External"/><Relationship Id="rId23" Type="http://schemas.openxmlformats.org/officeDocument/2006/relationships/hyperlink" Target="https://mindok.cz/hra/carcassonne-rozsireni-5-opatstvi-a-starosta/" TargetMode="External"/><Relationship Id="rId119" Type="http://schemas.openxmlformats.org/officeDocument/2006/relationships/hyperlink" Target="https://mindok.cz/hra/na-kridlech-hnizdem-asie/" TargetMode="External"/><Relationship Id="rId44" Type="http://schemas.openxmlformats.org/officeDocument/2006/relationships/hyperlink" Target="https://mindok.cz/hra/desitka-harry-potter/" TargetMode="External"/><Relationship Id="rId65" Type="http://schemas.openxmlformats.org/officeDocument/2006/relationships/hyperlink" Target="https://mindok.cz/hra/expedice-priroda-50-nasich-motylu/" TargetMode="External"/><Relationship Id="rId86" Type="http://schemas.openxmlformats.org/officeDocument/2006/relationships/hyperlink" Target="https://mindok.cz/hra/kostnice-sedlec/" TargetMode="External"/><Relationship Id="rId130" Type="http://schemas.openxmlformats.org/officeDocument/2006/relationships/hyperlink" Target="https://mindok.cz/hra/odhodlani-normandie/" TargetMode="External"/><Relationship Id="rId151" Type="http://schemas.openxmlformats.org/officeDocument/2006/relationships/hyperlink" Target="https://mindok.cz/hra/psi-park/" TargetMode="External"/><Relationship Id="rId172" Type="http://schemas.openxmlformats.org/officeDocument/2006/relationships/hyperlink" Target="https://mindok.cz/hra/tzolkin-maysky-kalendar/" TargetMode="External"/><Relationship Id="rId193" Type="http://schemas.openxmlformats.org/officeDocument/2006/relationships/hyperlink" Target="https://mindok.cz/hry/smart-hry/" TargetMode="External"/><Relationship Id="rId207" Type="http://schemas.openxmlformats.org/officeDocument/2006/relationships/hyperlink" Target="https://mindok.cz/hry/smart-hry/" TargetMode="External"/><Relationship Id="rId13" Type="http://schemas.openxmlformats.org/officeDocument/2006/relationships/hyperlink" Target="https://mindok.cz/hra/azul-vitraze-sintry/" TargetMode="External"/><Relationship Id="rId109" Type="http://schemas.openxmlformats.org/officeDocument/2006/relationships/hyperlink" Target="https://mindok.cz/hra/mars-teraformace-venuse/" TargetMode="External"/><Relationship Id="rId34" Type="http://schemas.openxmlformats.org/officeDocument/2006/relationships/hyperlink" Target="https://mindok.cz/hra/cerne-historky-prazdninove-pribehy/" TargetMode="External"/><Relationship Id="rId55" Type="http://schemas.openxmlformats.org/officeDocument/2006/relationships/hyperlink" Target="https://mindok.cz/hra/doba-kamenna-stylove-k-cili/" TargetMode="External"/><Relationship Id="rId76" Type="http://schemas.openxmlformats.org/officeDocument/2006/relationships/hyperlink" Target="https://mindok.cz/hra/jurska-veca/" TargetMode="External"/><Relationship Id="rId97" Type="http://schemas.openxmlformats.org/officeDocument/2006/relationships/hyperlink" Target="https://mindok.cz/hra/legendy-zapadu-rozsireni-2-hodny-zly-a-pohledny/" TargetMode="External"/><Relationship Id="rId120" Type="http://schemas.openxmlformats.org/officeDocument/2006/relationships/hyperlink" Target="https://mindok.cz/hra/na-kridlech-hnizdici-box/" TargetMode="External"/><Relationship Id="rId141" Type="http://schemas.openxmlformats.org/officeDocument/2006/relationships/hyperlink" Target="https://mindok.cz/hra/papirove-more-priliv-rozsireni/" TargetMode="External"/><Relationship Id="rId7" Type="http://schemas.openxmlformats.org/officeDocument/2006/relationships/hyperlink" Target="https://mindok.cz/hra/alchymiste-kralovsky-golem/" TargetMode="External"/><Relationship Id="rId162" Type="http://schemas.openxmlformats.org/officeDocument/2006/relationships/hyperlink" Target="https://mindok.cz/hra/sesty-smysl/" TargetMode="External"/><Relationship Id="rId183" Type="http://schemas.openxmlformats.org/officeDocument/2006/relationships/hyperlink" Target="https://mindok.cz/hra/ztraceny-ostrov-arnak-po-stopach-expedice-rozsireni/" TargetMode="External"/><Relationship Id="rId24" Type="http://schemas.openxmlformats.org/officeDocument/2006/relationships/hyperlink" Target="https://mindok.cz/hra/carcassonne-rozsireni-6-kral-hrabe-a-reka/" TargetMode="External"/><Relationship Id="rId45" Type="http://schemas.openxmlformats.org/officeDocument/2006/relationships/hyperlink" Target="https://mindok.cz/hra/desitka-junior/" TargetMode="External"/><Relationship Id="rId66" Type="http://schemas.openxmlformats.org/officeDocument/2006/relationships/hyperlink" Target="https://mindok.cz/hra/expedice-priroda-50-nasich-stromu/" TargetMode="External"/><Relationship Id="rId87" Type="http://schemas.openxmlformats.org/officeDocument/2006/relationships/hyperlink" Target="https://mindok.cz/hra/krajiny-kaskadie-rozsireni/" TargetMode="External"/><Relationship Id="rId110" Type="http://schemas.openxmlformats.org/officeDocument/2006/relationships/hyperlink" Target="https://mindok.cz/hra/maskarni-bal/" TargetMode="External"/><Relationship Id="rId131" Type="http://schemas.openxmlformats.org/officeDocument/2006/relationships/hyperlink" Target="https://mindok.cz/hra/odhodlani-severni-afrika/" TargetMode="External"/><Relationship Id="rId152" Type="http://schemas.openxmlformats.org/officeDocument/2006/relationships/hyperlink" Target="https://mindok.cz/hra/psi-park-evropsti-psi/" TargetMode="External"/><Relationship Id="rId173" Type="http://schemas.openxmlformats.org/officeDocument/2006/relationships/hyperlink" Target="https://mindok.cz/hra/velka-kvedlinburska/" TargetMode="External"/><Relationship Id="rId194" Type="http://schemas.openxmlformats.org/officeDocument/2006/relationships/hyperlink" Target="https://mindok.cz/hry/smart-hry/" TargetMode="External"/><Relationship Id="rId208" Type="http://schemas.openxmlformats.org/officeDocument/2006/relationships/hyperlink" Target="https://mindok.cz/hry/smart-hry/" TargetMode="External"/><Relationship Id="rId19" Type="http://schemas.openxmlformats.org/officeDocument/2006/relationships/hyperlink" Target="https://mindok.cz/hra/carcassonne-rozsireni-1-hostince-a-katedraly/" TargetMode="External"/><Relationship Id="rId14" Type="http://schemas.openxmlformats.org/officeDocument/2006/relationships/hyperlink" Target="https://mindok.cz/hra/azul-zahrady-pro-kralovnu/" TargetMode="External"/><Relationship Id="rId30" Type="http://schemas.openxmlformats.org/officeDocument/2006/relationships/hyperlink" Target="https://mindok.cz/hra/cerne-historky-1/" TargetMode="External"/><Relationship Id="rId35" Type="http://schemas.openxmlformats.org/officeDocument/2006/relationships/hyperlink" Target="https://mindok.cz/hra/cerne-historky-skutecne-pribehy/" TargetMode="External"/><Relationship Id="rId56" Type="http://schemas.openxmlformats.org/officeDocument/2006/relationships/hyperlink" Target="https://mindok.cz/hra/dragomino/" TargetMode="External"/><Relationship Id="rId77" Type="http://schemas.openxmlformats.org/officeDocument/2006/relationships/hyperlink" Target="https://mindok.cz/hra/kabo/" TargetMode="External"/><Relationship Id="rId100" Type="http://schemas.openxmlformats.org/officeDocument/2006/relationships/hyperlink" Target="https://mindok.cz/hra/liska-podsita/" TargetMode="External"/><Relationship Id="rId105" Type="http://schemas.openxmlformats.org/officeDocument/2006/relationships/hyperlink" Target="https://mindok.cz/hra/mars-teraformace-hellas-elysium/" TargetMode="External"/><Relationship Id="rId126" Type="http://schemas.openxmlformats.org/officeDocument/2006/relationships/hyperlink" Target="https://mindok.cz/hra/nemesis-lockdown-chytridi-a-doplnky-rozsireni/" TargetMode="External"/><Relationship Id="rId147" Type="http://schemas.openxmlformats.org/officeDocument/2006/relationships/hyperlink" Target="https://mindok.cz/hra/port-royal/" TargetMode="External"/><Relationship Id="rId168" Type="http://schemas.openxmlformats.org/officeDocument/2006/relationships/hyperlink" Target="https://mindok.cz/hra/summoner-wars-mistrovska-sada-2-vydani/" TargetMode="External"/><Relationship Id="rId8" Type="http://schemas.openxmlformats.org/officeDocument/2006/relationships/hyperlink" Target="https://mindok.cz/hra/alencina-zahradka/" TargetMode="External"/><Relationship Id="rId51" Type="http://schemas.openxmlformats.org/officeDocument/2006/relationships/hyperlink" Target="https://mindok.cz/hra/divocina-severni-ameriky/" TargetMode="External"/><Relationship Id="rId72" Type="http://schemas.openxmlformats.org/officeDocument/2006/relationships/hyperlink" Target="https://mindok.cz/hra/heckmeck-z-zizalek-mini/" TargetMode="External"/><Relationship Id="rId93" Type="http://schemas.openxmlformats.org/officeDocument/2006/relationships/hyperlink" Target="https://mindok.cz/hra/kryci-jmena-obrazky/" TargetMode="External"/><Relationship Id="rId98" Type="http://schemas.openxmlformats.org/officeDocument/2006/relationships/hyperlink" Target="https://mindok.cz/hra/legendy-zapadu-rozsireni-1-hrst-novinek/" TargetMode="External"/><Relationship Id="rId121" Type="http://schemas.openxmlformats.org/officeDocument/2006/relationships/hyperlink" Target="https://mindok.cz/hra/na-kridlech-operena-oceanie/" TargetMode="External"/><Relationship Id="rId142" Type="http://schemas.openxmlformats.org/officeDocument/2006/relationships/hyperlink" Target="https://mindok.cz/hra/pictomania/" TargetMode="External"/><Relationship Id="rId163" Type="http://schemas.openxmlformats.org/officeDocument/2006/relationships/hyperlink" Target="https://mindok.cz/hra/smlouva-s-dablem/" TargetMode="External"/><Relationship Id="rId184" Type="http://schemas.openxmlformats.org/officeDocument/2006/relationships/hyperlink" Target="https://mindok.cz/hra/ztraceny-ostrov-arnak-velitele-expedic-rozsireni/" TargetMode="External"/><Relationship Id="rId189" Type="http://schemas.openxmlformats.org/officeDocument/2006/relationships/hyperlink" Target="https://mindok.cz/hry/smart-hry/" TargetMode="External"/><Relationship Id="rId3" Type="http://schemas.openxmlformats.org/officeDocument/2006/relationships/hyperlink" Target="https://mindok.cz/hra/50-veselych-her-do-auta/" TargetMode="External"/><Relationship Id="rId25" Type="http://schemas.openxmlformats.org/officeDocument/2006/relationships/hyperlink" Target="https://mindok.cz/hra/carcassonne-rozsireni-8-mosty-a-hrady/" TargetMode="External"/><Relationship Id="rId46" Type="http://schemas.openxmlformats.org/officeDocument/2006/relationships/hyperlink" Target="https://mindok.cz/hra/desitka-rozsireni-cestovani/" TargetMode="External"/><Relationship Id="rId67" Type="http://schemas.openxmlformats.org/officeDocument/2006/relationships/hyperlink" Target="https://mindok.cz/hra/expedice-priroda-50-nebeskych-objektu/" TargetMode="External"/><Relationship Id="rId116" Type="http://schemas.openxmlformats.org/officeDocument/2006/relationships/hyperlink" Target="https://mindok.cz/hra/mnam/" TargetMode="External"/><Relationship Id="rId137" Type="http://schemas.openxmlformats.org/officeDocument/2006/relationships/hyperlink" Target="https://mindok.cz/hra/ostrov-kocek-byly-by-ryby/" TargetMode="External"/><Relationship Id="rId158" Type="http://schemas.openxmlformats.org/officeDocument/2006/relationships/hyperlink" Target="https://mindok.cz/hra/sagrada-rozsireni-nativitas/" TargetMode="External"/><Relationship Id="rId20" Type="http://schemas.openxmlformats.org/officeDocument/2006/relationships/hyperlink" Target="https://mindok.cz/hra/carcassonne-rozsireni-10-cirkus/" TargetMode="External"/><Relationship Id="rId41" Type="http://schemas.openxmlformats.org/officeDocument/2006/relationships/hyperlink" Target="https://mindok.cz/hra/desitka/" TargetMode="External"/><Relationship Id="rId62" Type="http://schemas.openxmlformats.org/officeDocument/2006/relationships/hyperlink" Target="https://mindok.cz/hra/expedice-priroda-50-druhu-hmyzu-a-pavouku/" TargetMode="External"/><Relationship Id="rId83" Type="http://schemas.openxmlformats.org/officeDocument/2006/relationships/hyperlink" Target="https://mindok.cz/hra/komari-hody/" TargetMode="External"/><Relationship Id="rId88" Type="http://schemas.openxmlformats.org/officeDocument/2006/relationships/hyperlink" Target="https://mindok.cz/hra/kronika-dobrodruzstvi-cesta-za-mesicnimi-kameny/" TargetMode="External"/><Relationship Id="rId111" Type="http://schemas.openxmlformats.org/officeDocument/2006/relationships/hyperlink" Target="https://mindok.cz/hra/memoarrr/" TargetMode="External"/><Relationship Id="rId132" Type="http://schemas.openxmlformats.org/officeDocument/2006/relationships/hyperlink" Target="https://mindok.cz/hra/odysea-2-spolecne-do-hlubin-oceanu/" TargetMode="External"/><Relationship Id="rId153" Type="http://schemas.openxmlformats.org/officeDocument/2006/relationships/hyperlink" Target="https://mindok.cz/hra/psi-park-psi-hvezdy/" TargetMode="External"/><Relationship Id="rId174" Type="http://schemas.openxmlformats.org/officeDocument/2006/relationships/hyperlink" Target="https://mindok.cz/hra/vladci-podzemi/" TargetMode="External"/><Relationship Id="rId179" Type="http://schemas.openxmlformats.org/officeDocument/2006/relationships/hyperlink" Target="https://mindok.cz/hra/zamky-sileneho-krale-ludvika-rozsireni/" TargetMode="External"/><Relationship Id="rId195" Type="http://schemas.openxmlformats.org/officeDocument/2006/relationships/hyperlink" Target="https://mindok.cz/hry/smart-hry/" TargetMode="External"/><Relationship Id="rId209" Type="http://schemas.openxmlformats.org/officeDocument/2006/relationships/hyperlink" Target="https://mindok.cz/hry/smart-hry/" TargetMode="External"/><Relationship Id="rId190" Type="http://schemas.openxmlformats.org/officeDocument/2006/relationships/hyperlink" Target="https://mindok.cz/hry/smart-hry/" TargetMode="External"/><Relationship Id="rId204" Type="http://schemas.openxmlformats.org/officeDocument/2006/relationships/hyperlink" Target="https://mindok.cz/hry/smart-hry/" TargetMode="External"/><Relationship Id="rId15" Type="http://schemas.openxmlformats.org/officeDocument/2006/relationships/hyperlink" Target="https://mindok.cz/hra/bananagrams/" TargetMode="External"/><Relationship Id="rId36" Type="http://schemas.openxmlformats.org/officeDocument/2006/relationships/hyperlink" Target="https://mindok.cz/hra/cerne-historky-zlocin-a-sex/" TargetMode="External"/><Relationship Id="rId57" Type="http://schemas.openxmlformats.org/officeDocument/2006/relationships/hyperlink" Target="https://mindok.cz/hra/duch-mini/" TargetMode="External"/><Relationship Id="rId106" Type="http://schemas.openxmlformats.org/officeDocument/2006/relationships/hyperlink" Target="https://mindok.cz/hra/mars-teraformace-kolonie/" TargetMode="External"/><Relationship Id="rId127" Type="http://schemas.openxmlformats.org/officeDocument/2006/relationships/hyperlink" Target="https://mindok.cz/hra/nemesis-psychonauti-rozsireni/" TargetMode="External"/><Relationship Id="rId10" Type="http://schemas.openxmlformats.org/officeDocument/2006/relationships/hyperlink" Target="https://mindok.cz/hra/azul/" TargetMode="External"/><Relationship Id="rId31" Type="http://schemas.openxmlformats.org/officeDocument/2006/relationships/hyperlink" Target="https://mindok.cz/hra/cerne-historky-2/" TargetMode="External"/><Relationship Id="rId52" Type="http://schemas.openxmlformats.org/officeDocument/2006/relationships/hyperlink" Target="https://mindok.cz/hra/divocina-severni-ameriky-deluxe/" TargetMode="External"/><Relationship Id="rId73" Type="http://schemas.openxmlformats.org/officeDocument/2006/relationships/hyperlink" Target="https://mindok.cz/hra/houbaruv-raj/" TargetMode="External"/><Relationship Id="rId78" Type="http://schemas.openxmlformats.org/officeDocument/2006/relationships/hyperlink" Target="https://mindok.cz/hra/kingdomino/" TargetMode="External"/><Relationship Id="rId94" Type="http://schemas.openxmlformats.org/officeDocument/2006/relationships/hyperlink" Target="https://mindok.cz/hra/kvedlalove-z-kvedlinburku/" TargetMode="External"/><Relationship Id="rId99" Type="http://schemas.openxmlformats.org/officeDocument/2006/relationships/hyperlink" Target="https://mindok.cz/hra/legendy-zapadu-rozsireni-3-vysoke-sazky/" TargetMode="External"/><Relationship Id="rId101" Type="http://schemas.openxmlformats.org/officeDocument/2006/relationships/hyperlink" Target="https://mindok.cz/hra/liska-podsita-duet/" TargetMode="External"/><Relationship Id="rId122" Type="http://schemas.openxmlformats.org/officeDocument/2006/relationships/hyperlink" Target="https://mindok.cz/hra/na-vlnach-neznama/" TargetMode="External"/><Relationship Id="rId143" Type="http://schemas.openxmlformats.org/officeDocument/2006/relationships/hyperlink" Target="https://mindok.cz/hra/plysova-hlidka/" TargetMode="External"/><Relationship Id="rId148" Type="http://schemas.openxmlformats.org/officeDocument/2006/relationships/hyperlink" Target="https://mindok.cz/hra/port-royal-big-box/" TargetMode="External"/><Relationship Id="rId164" Type="http://schemas.openxmlformats.org/officeDocument/2006/relationships/hyperlink" Target="https://mindok.cz/hra/sobek/" TargetMode="External"/><Relationship Id="rId169" Type="http://schemas.openxmlformats.org/officeDocument/2006/relationships/hyperlink" Target="https://mindok.cz/hra/superspunti-susenkam-na-stope/" TargetMode="External"/><Relationship Id="rId185" Type="http://schemas.openxmlformats.org/officeDocument/2006/relationships/hyperlink" Target="https://mindok.cz/hra/kutna-hora/" TargetMode="External"/><Relationship Id="rId4" Type="http://schemas.openxmlformats.org/officeDocument/2006/relationships/hyperlink" Target="https://mindok.cz/hra/50-veselych-her-na-cesty/" TargetMode="External"/><Relationship Id="rId9" Type="http://schemas.openxmlformats.org/officeDocument/2006/relationships/hyperlink" Target="https://mindok.cz/hra/archa-nova/" TargetMode="External"/><Relationship Id="rId180" Type="http://schemas.openxmlformats.org/officeDocument/2006/relationships/hyperlink" Target="https://mindok.cz/hra/zboduj-mesto/" TargetMode="External"/><Relationship Id="rId210" Type="http://schemas.openxmlformats.org/officeDocument/2006/relationships/hyperlink" Target="https://mindok.cz/hra/times-up-harry-potter/" TargetMode="External"/><Relationship Id="rId26" Type="http://schemas.openxmlformats.org/officeDocument/2006/relationships/hyperlink" Target="https://mindok.cz/hra/carcassonne-rozsireni-9-ovce-a-kopce/" TargetMode="External"/><Relationship Id="rId47" Type="http://schemas.openxmlformats.org/officeDocument/2006/relationships/hyperlink" Target="https://mindok.cz/hra/desitka-rozsireni-historie/" TargetMode="External"/><Relationship Id="rId68" Type="http://schemas.openxmlformats.org/officeDocument/2006/relationships/hyperlink" Target="https://mindok.cz/hra/expedice-priroda-50-plodu-nasich-zahrad-a-poli/" TargetMode="External"/><Relationship Id="rId89" Type="http://schemas.openxmlformats.org/officeDocument/2006/relationships/hyperlink" Target="https://mindok.cz/hra/kronika-zlocinu/" TargetMode="External"/><Relationship Id="rId112" Type="http://schemas.openxmlformats.org/officeDocument/2006/relationships/hyperlink" Target="https://mindok.cz/hra/mikromakro-mesto-zlocinu/" TargetMode="External"/><Relationship Id="rId133" Type="http://schemas.openxmlformats.org/officeDocument/2006/relationships/hyperlink" Target="https://mindok.cz/hra/odysea/" TargetMode="External"/><Relationship Id="rId154" Type="http://schemas.openxmlformats.org/officeDocument/2006/relationships/hyperlink" Target="https://mindok.cz/hra/psi-partaci/" TargetMode="External"/><Relationship Id="rId175" Type="http://schemas.openxmlformats.org/officeDocument/2006/relationships/hyperlink" Target="https://mindok.cz/hra/vybusne-lektvary/" TargetMode="External"/><Relationship Id="rId196" Type="http://schemas.openxmlformats.org/officeDocument/2006/relationships/hyperlink" Target="https://mindok.cz/hry/smart-hry/" TargetMode="External"/><Relationship Id="rId200" Type="http://schemas.openxmlformats.org/officeDocument/2006/relationships/hyperlink" Target="https://mindok.cz/hry/smart-hry/" TargetMode="External"/><Relationship Id="rId16" Type="http://schemas.openxmlformats.org/officeDocument/2006/relationships/hyperlink" Target="https://mindok.cz/hra/bezva-fotka/" TargetMode="External"/><Relationship Id="rId37" Type="http://schemas.openxmlformats.org/officeDocument/2006/relationships/hyperlink" Target="https://mindok.cz/hra/citadela/" TargetMode="External"/><Relationship Id="rId58" Type="http://schemas.openxmlformats.org/officeDocument/2006/relationships/hyperlink" Target="https://mindok.cz/hra/duch/" TargetMode="External"/><Relationship Id="rId79" Type="http://schemas.openxmlformats.org/officeDocument/2006/relationships/hyperlink" Target="https://mindok.cz/hra/kingdomino-lovci-mamutu/" TargetMode="External"/><Relationship Id="rId102" Type="http://schemas.openxmlformats.org/officeDocument/2006/relationships/hyperlink" Target="https://mindok.cz/hra/mars-teraformace/" TargetMode="External"/><Relationship Id="rId123" Type="http://schemas.openxmlformats.org/officeDocument/2006/relationships/hyperlink" Target="https://mindok.cz/hra/nebe-v-plamenech/" TargetMode="External"/><Relationship Id="rId144" Type="http://schemas.openxmlformats.org/officeDocument/2006/relationships/hyperlink" Target="https://mindok.cz/hra/plysova-hlidka-braskovy-patalie/" TargetMode="External"/><Relationship Id="rId90" Type="http://schemas.openxmlformats.org/officeDocument/2006/relationships/hyperlink" Target="https://mindok.cz/hra/kronika-zlocinu-2400/" TargetMode="External"/><Relationship Id="rId165" Type="http://schemas.openxmlformats.org/officeDocument/2006/relationships/hyperlink" Target="https://mindok.cz/hra/stezky-tukanu/" TargetMode="External"/><Relationship Id="rId186" Type="http://schemas.openxmlformats.org/officeDocument/2006/relationships/hyperlink" Target="https://mindok.cz/hra/nemesis-den-pote/" TargetMode="External"/><Relationship Id="rId211" Type="http://schemas.openxmlformats.org/officeDocument/2006/relationships/printerSettings" Target="../printerSettings/printerSettings1.bin"/><Relationship Id="rId27" Type="http://schemas.openxmlformats.org/officeDocument/2006/relationships/hyperlink" Target="https://mindok.cz/hra/carcassonne-lovci-a-sberaci-2/" TargetMode="External"/><Relationship Id="rId48" Type="http://schemas.openxmlformats.org/officeDocument/2006/relationships/hyperlink" Target="https://mindok.cz/hra/desitka-rozsireni-priroda/" TargetMode="External"/><Relationship Id="rId69" Type="http://schemas.openxmlformats.org/officeDocument/2006/relationships/hyperlink" Target="https://mindok.cz/hra/expedice-priroda-50-zvirecich-mladat/" TargetMode="External"/><Relationship Id="rId113" Type="http://schemas.openxmlformats.org/officeDocument/2006/relationships/hyperlink" Target="https://mindok.cz/hra/mikromakro-mesto-zlocinu-2/" TargetMode="External"/><Relationship Id="rId134" Type="http://schemas.openxmlformats.org/officeDocument/2006/relationships/hyperlink" Target="https://mindok.cz/hra/opustena-knihovna-unikova-hra/" TargetMode="External"/><Relationship Id="rId80" Type="http://schemas.openxmlformats.org/officeDocument/2006/relationships/hyperlink" Target="https://mindok.cz/hra/klofni-rybku/" TargetMode="External"/><Relationship Id="rId155" Type="http://schemas.openxmlformats.org/officeDocument/2006/relationships/hyperlink" Target="https://mindok.cz/hra/rekni-to-kvetinou/" TargetMode="External"/><Relationship Id="rId176" Type="http://schemas.openxmlformats.org/officeDocument/2006/relationships/hyperlink" Target="https://mindok.cz/hra/zachranari-boj-s-ohnem/" TargetMode="External"/><Relationship Id="rId197" Type="http://schemas.openxmlformats.org/officeDocument/2006/relationships/hyperlink" Target="https://mindok.cz/hry/smart-hry/" TargetMode="External"/><Relationship Id="rId201" Type="http://schemas.openxmlformats.org/officeDocument/2006/relationships/hyperlink" Target="https://mindok.cz/hry/smart-hry/" TargetMode="External"/><Relationship Id="rId17" Type="http://schemas.openxmlformats.org/officeDocument/2006/relationships/hyperlink" Target="https://mindok.cz/hra/caesar/" TargetMode="External"/><Relationship Id="rId38" Type="http://schemas.openxmlformats.org/officeDocument/2006/relationships/hyperlink" Target="https://mindok.cz/hra/citadela-metropole/" TargetMode="External"/><Relationship Id="rId59" Type="http://schemas.openxmlformats.org/officeDocument/2006/relationships/hyperlink" Target="https://mindok.cz/hra/duhove-historky/" TargetMode="External"/><Relationship Id="rId103" Type="http://schemas.openxmlformats.org/officeDocument/2006/relationships/hyperlink" Target="https://mindok.cz/hra/mars-teraformace-bigbox/" TargetMode="External"/><Relationship Id="rId124" Type="http://schemas.openxmlformats.org/officeDocument/2006/relationships/hyperlink" Target="https://mindok.cz/hra/nemesis-karnomorfove-rozsireni/" TargetMode="External"/><Relationship Id="rId70" Type="http://schemas.openxmlformats.org/officeDocument/2006/relationships/hyperlink" Target="https://mindok.cz/hra/fauna/" TargetMode="External"/><Relationship Id="rId91" Type="http://schemas.openxmlformats.org/officeDocument/2006/relationships/hyperlink" Target="https://mindok.cz/hra/kryci-jmena/" TargetMode="External"/><Relationship Id="rId145" Type="http://schemas.openxmlformats.org/officeDocument/2006/relationships/hyperlink" Target="https://mindok.cz/hra/podmorska-mesta/" TargetMode="External"/><Relationship Id="rId166" Type="http://schemas.openxmlformats.org/officeDocument/2006/relationships/hyperlink" Target="https://mindok.cz/hra/stezky-tukanu-privozy/" TargetMode="External"/><Relationship Id="rId187" Type="http://schemas.openxmlformats.org/officeDocument/2006/relationships/hyperlink" Target="https://mindok.cz/hry/smart-hry/" TargetMode="External"/><Relationship Id="rId1" Type="http://schemas.openxmlformats.org/officeDocument/2006/relationships/hyperlink" Target="https://mindok.cz/hra/50-bajecnych-experimentu/" TargetMode="External"/><Relationship Id="rId212" Type="http://schemas.openxmlformats.org/officeDocument/2006/relationships/drawing" Target="../drawings/drawing1.xml"/><Relationship Id="rId28" Type="http://schemas.openxmlformats.org/officeDocument/2006/relationships/hyperlink" Target="https://mindok.cz/hra/carokniha/" TargetMode="External"/><Relationship Id="rId49" Type="http://schemas.openxmlformats.org/officeDocument/2006/relationships/hyperlink" Target="https://mindok.cz/hra/desitka-rozsireni-veda/" TargetMode="External"/><Relationship Id="rId114" Type="http://schemas.openxmlformats.org/officeDocument/2006/relationships/hyperlink" Target="https://mindok.cz/hra/mikromakro-mesto-zlocinu-3/" TargetMode="External"/><Relationship Id="rId60" Type="http://schemas.openxmlformats.org/officeDocument/2006/relationships/hyperlink" Target="https://mindok.cz/hra/el-grande/" TargetMode="External"/><Relationship Id="rId81" Type="http://schemas.openxmlformats.org/officeDocument/2006/relationships/hyperlink" Target="https://mindok.cz/hra/kocici-klub/" TargetMode="External"/><Relationship Id="rId135" Type="http://schemas.openxmlformats.org/officeDocument/2006/relationships/hyperlink" Target="https://mindok.cz/hra/ostrov-dinosauru-hod-a-krot/" TargetMode="External"/><Relationship Id="rId156" Type="http://schemas.openxmlformats.org/officeDocument/2006/relationships/hyperlink" Target="https://mindok.cz/hra/rivalove-nebezpecne-okruhy/" TargetMode="External"/><Relationship Id="rId177" Type="http://schemas.openxmlformats.org/officeDocument/2006/relationships/hyperlink" Target="https://mindok.cz/hra/zachrante-priserky/" TargetMode="External"/><Relationship Id="rId198" Type="http://schemas.openxmlformats.org/officeDocument/2006/relationships/hyperlink" Target="https://mindok.cz/hry/smart-hry/" TargetMode="External"/><Relationship Id="rId202" Type="http://schemas.openxmlformats.org/officeDocument/2006/relationships/hyperlink" Target="https://mindok.cz/hry/smart-hry/" TargetMode="External"/><Relationship Id="rId18" Type="http://schemas.openxmlformats.org/officeDocument/2006/relationships/hyperlink" Target="https://mindok.cz/hra/carcassonne-zakladni-hra/" TargetMode="External"/><Relationship Id="rId39" Type="http://schemas.openxmlformats.org/officeDocument/2006/relationships/hyperlink" Target="https://mindok.cz/hra/co-te-zere/" TargetMode="External"/><Relationship Id="rId50" Type="http://schemas.openxmlformats.org/officeDocument/2006/relationships/hyperlink" Target="https://mindok.cz/hra/deti-z-carcassonne/" TargetMode="External"/><Relationship Id="rId104" Type="http://schemas.openxmlformats.org/officeDocument/2006/relationships/hyperlink" Target="https://mindok.cz/hra/mars-teraformace-expedice-ares/" TargetMode="External"/><Relationship Id="rId125" Type="http://schemas.openxmlformats.org/officeDocument/2006/relationships/hyperlink" Target="https://mindok.cz/hra/nemesis-lockdown/" TargetMode="External"/><Relationship Id="rId146" Type="http://schemas.openxmlformats.org/officeDocument/2006/relationships/hyperlink" Target="https://mindok.cz/hra/podmorska-mesta-nove-objevy/" TargetMode="External"/><Relationship Id="rId167" Type="http://schemas.openxmlformats.org/officeDocument/2006/relationships/hyperlink" Target="https://mindok.cz/hra/stret-civilizaci-monumentalni-vydani/" TargetMode="External"/><Relationship Id="rId188" Type="http://schemas.openxmlformats.org/officeDocument/2006/relationships/hyperlink" Target="https://mindok.cz/hry/smart-hry/" TargetMode="External"/><Relationship Id="rId71" Type="http://schemas.openxmlformats.org/officeDocument/2006/relationships/hyperlink" Target="https://mindok.cz/hra/gulas/" TargetMode="External"/><Relationship Id="rId92" Type="http://schemas.openxmlformats.org/officeDocument/2006/relationships/hyperlink" Target="https://mindok.cz/hra/kryci-jmena-duet/" TargetMode="External"/><Relationship Id="rId213" Type="http://schemas.openxmlformats.org/officeDocument/2006/relationships/table" Target="../tables/table1.xml"/><Relationship Id="rId2" Type="http://schemas.openxmlformats.org/officeDocument/2006/relationships/hyperlink" Target="https://mindok.cz/hra/50-experimentu-na-doma-i-na-chatu/" TargetMode="External"/><Relationship Id="rId29" Type="http://schemas.openxmlformats.org/officeDocument/2006/relationships/hyperlink" Target="https://mindok.cz/hra/caverna/" TargetMode="External"/><Relationship Id="rId40" Type="http://schemas.openxmlformats.org/officeDocument/2006/relationships/hyperlink" Target="https://mindok.cz/hra/codex-naturalis/" TargetMode="External"/><Relationship Id="rId115" Type="http://schemas.openxmlformats.org/officeDocument/2006/relationships/hyperlink" Target="https://mindok.cz/hra/mikromakro-mesto-zlocinu-4/" TargetMode="External"/><Relationship Id="rId136" Type="http://schemas.openxmlformats.org/officeDocument/2006/relationships/hyperlink" Target="https://mindok.cz/hra/ostrov-kocek/" TargetMode="External"/><Relationship Id="rId157" Type="http://schemas.openxmlformats.org/officeDocument/2006/relationships/hyperlink" Target="https://mindok.cz/hra/rytir-klouzek/" TargetMode="External"/><Relationship Id="rId178" Type="http://schemas.openxmlformats.org/officeDocument/2006/relationships/hyperlink" Target="https://mindok.cz/hra/zamky-sileneho-krale-ludvika-2/" TargetMode="External"/><Relationship Id="rId61" Type="http://schemas.openxmlformats.org/officeDocument/2006/relationships/hyperlink" Target="https://mindok.cz/hra/expedice-priroda-50-dinosauru/" TargetMode="External"/><Relationship Id="rId82" Type="http://schemas.openxmlformats.org/officeDocument/2006/relationships/hyperlink" Target="https://mindok.cz/hra/kocici-klub-kotata/" TargetMode="External"/><Relationship Id="rId199" Type="http://schemas.openxmlformats.org/officeDocument/2006/relationships/hyperlink" Target="https://mindok.cz/hry/smart-hry/" TargetMode="External"/><Relationship Id="rId203" Type="http://schemas.openxmlformats.org/officeDocument/2006/relationships/hyperlink" Target="https://mindok.cz/hry/smart-hr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91"/>
  <sheetViews>
    <sheetView tabSelected="1" topLeftCell="A61" workbookViewId="0">
      <pane xSplit="1" topLeftCell="B1" activePane="topRight" state="frozen"/>
      <selection pane="topRight" activeCell="O3" sqref="O3"/>
    </sheetView>
  </sheetViews>
  <sheetFormatPr defaultColWidth="14.42578125" defaultRowHeight="15" customHeight="1"/>
  <cols>
    <col min="1" max="1" width="57.28515625" style="41" bestFit="1" customWidth="1"/>
    <col min="2" max="2" width="11" style="1" customWidth="1"/>
    <col min="3" max="3" width="16.28515625" style="1" customWidth="1"/>
    <col min="4" max="4" width="7.28515625" style="1" customWidth="1"/>
    <col min="5" max="5" width="8.85546875" style="1" customWidth="1"/>
    <col min="6" max="6" width="0.140625" style="1" customWidth="1"/>
    <col min="7" max="7" width="7.5703125" style="8" customWidth="1"/>
    <col min="8" max="8" width="0.140625" style="2" customWidth="1"/>
    <col min="9" max="9" width="11.140625" style="2" customWidth="1"/>
    <col min="10" max="10" width="12" style="7" customWidth="1"/>
    <col min="11" max="11" width="11.42578125" style="2" customWidth="1"/>
    <col min="12" max="12" width="9.42578125" style="1" customWidth="1"/>
    <col min="13" max="14" width="14.28515625" style="1" customWidth="1"/>
    <col min="15" max="15" width="33.140625" style="1" customWidth="1"/>
    <col min="16" max="16" width="63.28515625" style="1" bestFit="1" customWidth="1"/>
    <col min="17" max="25" width="15" style="1" customWidth="1"/>
    <col min="26" max="16384" width="14.42578125" style="1"/>
  </cols>
  <sheetData>
    <row r="1" spans="1:16" ht="24.75" customHeight="1" thickBot="1">
      <c r="A1" s="39"/>
      <c r="B1" s="35"/>
      <c r="C1" s="62" t="s">
        <v>499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  <c r="O1" s="43" t="s">
        <v>0</v>
      </c>
    </row>
    <row r="2" spans="1:16" ht="24.75" customHeight="1" thickBot="1">
      <c r="A2" s="40"/>
      <c r="B2" s="3"/>
      <c r="C2" s="65"/>
      <c r="D2" s="66"/>
      <c r="E2" s="66"/>
      <c r="F2" s="66"/>
      <c r="G2" s="66"/>
      <c r="H2" s="66"/>
      <c r="I2" s="66"/>
      <c r="J2" s="66"/>
      <c r="K2" s="66"/>
      <c r="L2" s="66"/>
      <c r="M2" s="66"/>
      <c r="N2" s="67"/>
      <c r="O2" s="44">
        <v>30</v>
      </c>
    </row>
    <row r="3" spans="1:16" ht="27.75" customHeight="1" thickBot="1">
      <c r="A3" s="36" t="s">
        <v>1</v>
      </c>
      <c r="B3" s="10" t="s">
        <v>2</v>
      </c>
      <c r="C3" s="45" t="s">
        <v>3</v>
      </c>
      <c r="D3" s="45" t="s">
        <v>15</v>
      </c>
      <c r="E3" s="45" t="s">
        <v>4</v>
      </c>
      <c r="F3" s="45"/>
      <c r="G3" s="45" t="s">
        <v>16</v>
      </c>
      <c r="H3" s="45" t="s">
        <v>11</v>
      </c>
      <c r="I3" s="45" t="s">
        <v>12</v>
      </c>
      <c r="J3" s="46" t="s">
        <v>14</v>
      </c>
      <c r="K3" s="45" t="s">
        <v>13</v>
      </c>
      <c r="L3" s="47" t="s">
        <v>5</v>
      </c>
      <c r="M3" s="9" t="s">
        <v>6</v>
      </c>
      <c r="N3" s="48" t="s">
        <v>7</v>
      </c>
      <c r="O3" s="48" t="s">
        <v>8</v>
      </c>
      <c r="P3" s="52" t="s">
        <v>18</v>
      </c>
    </row>
    <row r="4" spans="1:16" ht="15" customHeight="1" thickBot="1">
      <c r="A4" s="37" t="s">
        <v>19</v>
      </c>
      <c r="B4" s="14" t="s">
        <v>20</v>
      </c>
      <c r="C4" s="15">
        <v>8595558301201</v>
      </c>
      <c r="D4" s="15" t="s">
        <v>21</v>
      </c>
      <c r="E4" s="16">
        <v>60</v>
      </c>
      <c r="F4" s="16">
        <v>960</v>
      </c>
      <c r="G4" s="49" t="s">
        <v>22</v>
      </c>
      <c r="H4" s="17"/>
      <c r="I4" s="25">
        <v>229</v>
      </c>
      <c r="J4" s="26">
        <f t="shared" ref="J4:J68" si="0">IF($O$2 = 0,"",IF(G4 = "brutto",I4/1.21*(100-$O$2)/100,I4/1.21*(75)/100))</f>
        <v>132.47933884297521</v>
      </c>
      <c r="K4" s="28">
        <f>IF(Tabulka36[[#This Row],[Sloupec9]] = "","",J4*1.21)</f>
        <v>160.30000000000001</v>
      </c>
      <c r="L4" s="30"/>
      <c r="M4" s="29" t="str">
        <f t="shared" ref="M4:M68" si="1">IF(J4 = "",IF(L4 = "","",I4*L4/1.21),IF(L4 = "","",J4*L4))</f>
        <v/>
      </c>
      <c r="N4" s="18" t="str">
        <f t="shared" ref="N4:N68" si="2">IF(J4 = "",IF(L4 = "","",I4*L4),IF(L4 = "","",K4*L4))</f>
        <v/>
      </c>
      <c r="O4" s="51" t="str">
        <f t="shared" ref="O4:O68" si="3">IF(H4 = "","", H4)</f>
        <v/>
      </c>
      <c r="P4" s="53" t="s">
        <v>500</v>
      </c>
    </row>
    <row r="5" spans="1:16" ht="15" customHeight="1" thickBot="1">
      <c r="A5" s="38" t="s">
        <v>23</v>
      </c>
      <c r="B5" s="19" t="s">
        <v>24</v>
      </c>
      <c r="C5" s="20">
        <v>8595558302895</v>
      </c>
      <c r="D5" s="20" t="s">
        <v>21</v>
      </c>
      <c r="E5" s="21">
        <v>60</v>
      </c>
      <c r="F5" s="21">
        <v>960</v>
      </c>
      <c r="G5" s="50" t="s">
        <v>22</v>
      </c>
      <c r="H5" s="22"/>
      <c r="I5" s="27">
        <v>229</v>
      </c>
      <c r="J5" s="26">
        <f t="shared" si="0"/>
        <v>132.47933884297521</v>
      </c>
      <c r="K5" s="28">
        <f>IF(Tabulka36[[#This Row],[Sloupec9]] = "","",J5*1.21)</f>
        <v>160.30000000000001</v>
      </c>
      <c r="L5" s="31"/>
      <c r="M5" s="29" t="str">
        <f t="shared" si="1"/>
        <v/>
      </c>
      <c r="N5" s="18" t="str">
        <f t="shared" si="2"/>
        <v/>
      </c>
      <c r="O5" s="51" t="str">
        <f t="shared" si="3"/>
        <v/>
      </c>
      <c r="P5" s="53" t="s">
        <v>501</v>
      </c>
    </row>
    <row r="6" spans="1:16" ht="15" customHeight="1" thickBot="1">
      <c r="A6" s="38" t="s">
        <v>25</v>
      </c>
      <c r="B6" s="23" t="s">
        <v>26</v>
      </c>
      <c r="C6" s="24">
        <v>8595558301850</v>
      </c>
      <c r="D6" s="24" t="s">
        <v>21</v>
      </c>
      <c r="E6" s="21">
        <v>60</v>
      </c>
      <c r="F6" s="21">
        <v>960</v>
      </c>
      <c r="G6" s="50" t="s">
        <v>22</v>
      </c>
      <c r="H6" s="22"/>
      <c r="I6" s="27">
        <v>229</v>
      </c>
      <c r="J6" s="26">
        <f t="shared" si="0"/>
        <v>132.47933884297521</v>
      </c>
      <c r="K6" s="28">
        <f>IF(Tabulka36[[#This Row],[Sloupec9]] = "","",J6*1.21)</f>
        <v>160.30000000000001</v>
      </c>
      <c r="L6" s="31"/>
      <c r="M6" s="29" t="str">
        <f t="shared" si="1"/>
        <v/>
      </c>
      <c r="N6" s="18" t="str">
        <f t="shared" si="2"/>
        <v/>
      </c>
      <c r="O6" s="51" t="str">
        <f t="shared" si="3"/>
        <v/>
      </c>
      <c r="P6" s="53" t="s">
        <v>502</v>
      </c>
    </row>
    <row r="7" spans="1:16" ht="15" customHeight="1" thickBot="1">
      <c r="A7" s="38" t="s">
        <v>27</v>
      </c>
      <c r="B7" s="23" t="s">
        <v>28</v>
      </c>
      <c r="C7" s="24">
        <v>8595558301096</v>
      </c>
      <c r="D7" s="24" t="s">
        <v>21</v>
      </c>
      <c r="E7" s="21">
        <v>60</v>
      </c>
      <c r="F7" s="42">
        <v>960</v>
      </c>
      <c r="G7" s="50" t="s">
        <v>22</v>
      </c>
      <c r="H7" s="22" t="s">
        <v>29</v>
      </c>
      <c r="I7" s="22">
        <v>229</v>
      </c>
      <c r="J7" s="26">
        <f t="shared" si="0"/>
        <v>132.47933884297521</v>
      </c>
      <c r="K7" s="28">
        <f>IF(Tabulka36[[#This Row],[Sloupec9]] = "","",J7*1.21)</f>
        <v>160.30000000000001</v>
      </c>
      <c r="L7" s="31"/>
      <c r="M7" s="29" t="str">
        <f t="shared" si="1"/>
        <v/>
      </c>
      <c r="N7" s="18" t="str">
        <f t="shared" si="2"/>
        <v/>
      </c>
      <c r="O7" s="51" t="str">
        <f t="shared" si="3"/>
        <v xml:space="preserve">poslední kusy </v>
      </c>
      <c r="P7" s="53" t="s">
        <v>503</v>
      </c>
    </row>
    <row r="8" spans="1:16" ht="15" customHeight="1" thickBot="1">
      <c r="A8" s="38" t="s">
        <v>30</v>
      </c>
      <c r="B8" s="23" t="s">
        <v>31</v>
      </c>
      <c r="C8" s="24">
        <v>8595558301546</v>
      </c>
      <c r="D8" s="24" t="s">
        <v>21</v>
      </c>
      <c r="E8" s="21">
        <v>48</v>
      </c>
      <c r="F8" s="42">
        <v>960</v>
      </c>
      <c r="G8" s="50" t="s">
        <v>22</v>
      </c>
      <c r="H8" s="22"/>
      <c r="I8" s="22">
        <v>229</v>
      </c>
      <c r="J8" s="26">
        <f t="shared" si="0"/>
        <v>132.47933884297521</v>
      </c>
      <c r="K8" s="28">
        <f>IF(Tabulka36[[#This Row],[Sloupec9]] = "","",J8*1.21)</f>
        <v>160.30000000000001</v>
      </c>
      <c r="L8" s="31"/>
      <c r="M8" s="29" t="str">
        <f t="shared" si="1"/>
        <v/>
      </c>
      <c r="N8" s="18" t="str">
        <f t="shared" si="2"/>
        <v/>
      </c>
      <c r="O8" s="51" t="str">
        <f t="shared" si="3"/>
        <v/>
      </c>
      <c r="P8" s="53" t="s">
        <v>504</v>
      </c>
    </row>
    <row r="9" spans="1:16" ht="15" customHeight="1" thickBot="1">
      <c r="A9" s="38" t="s">
        <v>334</v>
      </c>
      <c r="B9" s="19" t="s">
        <v>335</v>
      </c>
      <c r="C9" s="24">
        <v>8595558302598</v>
      </c>
      <c r="D9" s="24" t="s">
        <v>36</v>
      </c>
      <c r="E9" s="21">
        <v>5</v>
      </c>
      <c r="F9" s="21">
        <v>150</v>
      </c>
      <c r="G9" s="50" t="s">
        <v>336</v>
      </c>
      <c r="H9" s="22" t="s">
        <v>29</v>
      </c>
      <c r="I9" s="27">
        <v>999</v>
      </c>
      <c r="J9" s="26">
        <f t="shared" si="0"/>
        <v>619.21487603305786</v>
      </c>
      <c r="K9" s="28">
        <f>IF(Tabulka36[[#This Row],[Sloupec9]] = "","",J9*1.21)</f>
        <v>749.25</v>
      </c>
      <c r="L9" s="31"/>
      <c r="M9" s="29" t="str">
        <f t="shared" si="1"/>
        <v/>
      </c>
      <c r="N9" s="18" t="str">
        <f t="shared" si="2"/>
        <v/>
      </c>
      <c r="O9" s="51" t="str">
        <f t="shared" si="3"/>
        <v xml:space="preserve">poslední kusy </v>
      </c>
      <c r="P9" s="53" t="s">
        <v>505</v>
      </c>
    </row>
    <row r="10" spans="1:16" ht="15" customHeight="1" thickBot="1">
      <c r="A10" s="38" t="s">
        <v>337</v>
      </c>
      <c r="B10" s="19" t="s">
        <v>338</v>
      </c>
      <c r="C10" s="24">
        <v>8594156310387</v>
      </c>
      <c r="D10" s="24" t="s">
        <v>36</v>
      </c>
      <c r="E10" s="21">
        <v>5</v>
      </c>
      <c r="F10" s="21">
        <v>250</v>
      </c>
      <c r="G10" s="50" t="s">
        <v>336</v>
      </c>
      <c r="H10" s="22"/>
      <c r="I10" s="27">
        <v>699</v>
      </c>
      <c r="J10" s="26">
        <f t="shared" si="0"/>
        <v>433.2644628099174</v>
      </c>
      <c r="K10" s="28">
        <f>IF(Tabulka36[[#This Row],[Sloupec9]] = "","",J10*1.21)</f>
        <v>524.25</v>
      </c>
      <c r="L10" s="31"/>
      <c r="M10" s="29" t="str">
        <f t="shared" si="1"/>
        <v/>
      </c>
      <c r="N10" s="18" t="str">
        <f t="shared" si="2"/>
        <v/>
      </c>
      <c r="O10" s="51" t="str">
        <f t="shared" si="3"/>
        <v/>
      </c>
      <c r="P10" s="53" t="s">
        <v>506</v>
      </c>
    </row>
    <row r="11" spans="1:16" ht="15" customHeight="1" thickBot="1">
      <c r="A11" s="38" t="s">
        <v>32</v>
      </c>
      <c r="B11" s="19" t="s">
        <v>33</v>
      </c>
      <c r="C11" s="24">
        <v>8595558304394</v>
      </c>
      <c r="D11" s="24" t="s">
        <v>21</v>
      </c>
      <c r="E11" s="21">
        <v>15</v>
      </c>
      <c r="F11" s="21">
        <v>540</v>
      </c>
      <c r="G11" s="50" t="s">
        <v>22</v>
      </c>
      <c r="H11" s="22"/>
      <c r="I11" s="27">
        <v>499</v>
      </c>
      <c r="J11" s="26">
        <f t="shared" si="0"/>
        <v>288.67768595041326</v>
      </c>
      <c r="K11" s="28">
        <f>IF(Tabulka36[[#This Row],[Sloupec9]] = "","",J11*1.21)</f>
        <v>349.3</v>
      </c>
      <c r="L11" s="31"/>
      <c r="M11" s="29" t="str">
        <f t="shared" si="1"/>
        <v/>
      </c>
      <c r="N11" s="18" t="str">
        <f t="shared" si="2"/>
        <v/>
      </c>
      <c r="O11" s="51" t="str">
        <f t="shared" si="3"/>
        <v/>
      </c>
      <c r="P11" s="53" t="s">
        <v>507</v>
      </c>
    </row>
    <row r="12" spans="1:16" ht="15" customHeight="1" thickBot="1">
      <c r="A12" s="38" t="s">
        <v>34</v>
      </c>
      <c r="B12" s="19" t="s">
        <v>35</v>
      </c>
      <c r="C12" s="24">
        <v>8595558304998</v>
      </c>
      <c r="D12" s="24" t="s">
        <v>36</v>
      </c>
      <c r="E12" s="21">
        <v>5</v>
      </c>
      <c r="F12" s="21">
        <v>150</v>
      </c>
      <c r="G12" s="50" t="s">
        <v>22</v>
      </c>
      <c r="H12" s="22"/>
      <c r="I12" s="27">
        <v>1999</v>
      </c>
      <c r="J12" s="26">
        <f t="shared" si="0"/>
        <v>1156.4462809917356</v>
      </c>
      <c r="K12" s="28">
        <f>IF(Tabulka36[[#This Row],[Sloupec9]] = "","",J12*1.21)</f>
        <v>1399.3000000000002</v>
      </c>
      <c r="L12" s="31"/>
      <c r="M12" s="29" t="str">
        <f t="shared" si="1"/>
        <v/>
      </c>
      <c r="N12" s="18" t="str">
        <f t="shared" si="2"/>
        <v/>
      </c>
      <c r="O12" s="51" t="str">
        <f t="shared" si="3"/>
        <v/>
      </c>
      <c r="P12" s="53" t="s">
        <v>508</v>
      </c>
    </row>
    <row r="13" spans="1:16" ht="15" customHeight="1" thickBot="1">
      <c r="A13" s="38" t="s">
        <v>339</v>
      </c>
      <c r="B13" s="19" t="s">
        <v>340</v>
      </c>
      <c r="C13" s="24">
        <v>8595558309795</v>
      </c>
      <c r="D13" s="24" t="s">
        <v>36</v>
      </c>
      <c r="E13" s="21">
        <v>50</v>
      </c>
      <c r="F13" s="21">
        <v>960</v>
      </c>
      <c r="G13" s="50" t="s">
        <v>336</v>
      </c>
      <c r="H13" s="22"/>
      <c r="I13" s="27">
        <v>99</v>
      </c>
      <c r="J13" s="26">
        <f t="shared" si="0"/>
        <v>61.363636363636367</v>
      </c>
      <c r="K13" s="28">
        <f>IF(Tabulka36[[#This Row],[Sloupec9]] = "","",J13*1.21)</f>
        <v>74.25</v>
      </c>
      <c r="L13" s="31"/>
      <c r="M13" s="29" t="str">
        <f t="shared" si="1"/>
        <v/>
      </c>
      <c r="N13" s="18" t="str">
        <f t="shared" si="2"/>
        <v/>
      </c>
      <c r="O13" s="51" t="str">
        <f t="shared" si="3"/>
        <v/>
      </c>
      <c r="P13" s="54"/>
    </row>
    <row r="14" spans="1:16" ht="15" customHeight="1" thickBot="1">
      <c r="A14" s="38" t="s">
        <v>341</v>
      </c>
      <c r="B14" s="19" t="s">
        <v>342</v>
      </c>
      <c r="C14" s="24">
        <v>8595558303052</v>
      </c>
      <c r="D14" s="24" t="s">
        <v>36</v>
      </c>
      <c r="E14" s="21">
        <v>6</v>
      </c>
      <c r="F14" s="21">
        <v>216</v>
      </c>
      <c r="G14" s="50" t="s">
        <v>336</v>
      </c>
      <c r="H14" s="22" t="s">
        <v>29</v>
      </c>
      <c r="I14" s="27">
        <v>1299</v>
      </c>
      <c r="J14" s="26">
        <f t="shared" si="0"/>
        <v>805.16528925619843</v>
      </c>
      <c r="K14" s="28">
        <f>IF(Tabulka36[[#This Row],[Sloupec9]] = "","",J14*1.21)</f>
        <v>974.25000000000011</v>
      </c>
      <c r="L14" s="31"/>
      <c r="M14" s="29" t="str">
        <f t="shared" si="1"/>
        <v/>
      </c>
      <c r="N14" s="18" t="str">
        <f t="shared" si="2"/>
        <v/>
      </c>
      <c r="O14" s="51" t="str">
        <f t="shared" si="3"/>
        <v xml:space="preserve">poslední kusy </v>
      </c>
      <c r="P14" s="53" t="s">
        <v>509</v>
      </c>
    </row>
    <row r="15" spans="1:16" ht="15" customHeight="1" thickBot="1">
      <c r="A15" s="38" t="s">
        <v>343</v>
      </c>
      <c r="B15" s="19" t="s">
        <v>344</v>
      </c>
      <c r="C15" s="24">
        <v>8595558303854</v>
      </c>
      <c r="D15" s="24" t="s">
        <v>36</v>
      </c>
      <c r="E15" s="21">
        <v>6</v>
      </c>
      <c r="F15" s="21">
        <v>216</v>
      </c>
      <c r="G15" s="50" t="s">
        <v>336</v>
      </c>
      <c r="H15" s="22"/>
      <c r="I15" s="27">
        <v>699</v>
      </c>
      <c r="J15" s="26">
        <f t="shared" si="0"/>
        <v>433.2644628099174</v>
      </c>
      <c r="K15" s="28">
        <f>IF(Tabulka36[[#This Row],[Sloupec9]] = "","",J15*1.21)</f>
        <v>524.25</v>
      </c>
      <c r="L15" s="31"/>
      <c r="M15" s="29" t="str">
        <f t="shared" si="1"/>
        <v/>
      </c>
      <c r="N15" s="18" t="str">
        <f t="shared" si="2"/>
        <v/>
      </c>
      <c r="O15" s="51" t="str">
        <f t="shared" si="3"/>
        <v/>
      </c>
      <c r="P15" s="53" t="s">
        <v>510</v>
      </c>
    </row>
    <row r="16" spans="1:16" ht="15" customHeight="1" thickBot="1">
      <c r="A16" s="38" t="s">
        <v>345</v>
      </c>
      <c r="B16" s="19" t="s">
        <v>346</v>
      </c>
      <c r="C16" s="24">
        <v>8595558305186</v>
      </c>
      <c r="D16" s="24" t="s">
        <v>36</v>
      </c>
      <c r="E16" s="21">
        <v>6</v>
      </c>
      <c r="F16" s="21">
        <v>216</v>
      </c>
      <c r="G16" s="50" t="s">
        <v>336</v>
      </c>
      <c r="H16" s="22"/>
      <c r="I16" s="27">
        <v>1299</v>
      </c>
      <c r="J16" s="26">
        <f t="shared" si="0"/>
        <v>805.16528925619843</v>
      </c>
      <c r="K16" s="28">
        <f>IF(Tabulka36[[#This Row],[Sloupec9]] = "","",J16*1.21)</f>
        <v>974.25000000000011</v>
      </c>
      <c r="L16" s="31"/>
      <c r="M16" s="29" t="str">
        <f t="shared" si="1"/>
        <v/>
      </c>
      <c r="N16" s="18" t="str">
        <f t="shared" si="2"/>
        <v/>
      </c>
      <c r="O16" s="51" t="str">
        <f t="shared" si="3"/>
        <v/>
      </c>
      <c r="P16" s="53" t="s">
        <v>511</v>
      </c>
    </row>
    <row r="17" spans="1:16" ht="15" customHeight="1" thickBot="1">
      <c r="A17" s="38" t="s">
        <v>347</v>
      </c>
      <c r="B17" s="19" t="s">
        <v>348</v>
      </c>
      <c r="C17" s="24">
        <v>8595558303502</v>
      </c>
      <c r="D17" s="24" t="s">
        <v>36</v>
      </c>
      <c r="E17" s="21">
        <v>6</v>
      </c>
      <c r="F17" s="21">
        <v>216</v>
      </c>
      <c r="G17" s="50" t="s">
        <v>336</v>
      </c>
      <c r="H17" s="22"/>
      <c r="I17" s="27">
        <v>699</v>
      </c>
      <c r="J17" s="26">
        <f t="shared" si="0"/>
        <v>433.2644628099174</v>
      </c>
      <c r="K17" s="28">
        <f>IF(Tabulka36[[#This Row],[Sloupec9]] = "","",J17*1.21)</f>
        <v>524.25</v>
      </c>
      <c r="L17" s="31"/>
      <c r="M17" s="29" t="str">
        <f t="shared" si="1"/>
        <v/>
      </c>
      <c r="N17" s="18" t="str">
        <f t="shared" si="2"/>
        <v/>
      </c>
      <c r="O17" s="51" t="str">
        <f t="shared" si="3"/>
        <v/>
      </c>
      <c r="P17" s="53" t="s">
        <v>512</v>
      </c>
    </row>
    <row r="18" spans="1:16" ht="15" customHeight="1" thickBot="1">
      <c r="A18" s="38" t="s">
        <v>349</v>
      </c>
      <c r="B18" s="19" t="s">
        <v>350</v>
      </c>
      <c r="C18" s="24">
        <v>8595558304868</v>
      </c>
      <c r="D18" s="24" t="s">
        <v>36</v>
      </c>
      <c r="E18" s="21">
        <v>6</v>
      </c>
      <c r="F18" s="21">
        <v>216</v>
      </c>
      <c r="G18" s="50" t="s">
        <v>336</v>
      </c>
      <c r="H18" s="22" t="s">
        <v>29</v>
      </c>
      <c r="I18" s="27">
        <v>699</v>
      </c>
      <c r="J18" s="26">
        <f t="shared" si="0"/>
        <v>433.2644628099174</v>
      </c>
      <c r="K18" s="28">
        <f>IF(Tabulka36[[#This Row],[Sloupec9]] = "","",J18*1.21)</f>
        <v>524.25</v>
      </c>
      <c r="L18" s="31"/>
      <c r="M18" s="29" t="str">
        <f t="shared" si="1"/>
        <v/>
      </c>
      <c r="N18" s="18" t="str">
        <f t="shared" si="2"/>
        <v/>
      </c>
      <c r="O18" s="51" t="str">
        <f t="shared" si="3"/>
        <v xml:space="preserve">poslední kusy </v>
      </c>
      <c r="P18" s="53" t="s">
        <v>513</v>
      </c>
    </row>
    <row r="19" spans="1:16" ht="15" customHeight="1" thickBot="1">
      <c r="A19" s="38" t="s">
        <v>37</v>
      </c>
      <c r="B19" s="23" t="s">
        <v>38</v>
      </c>
      <c r="C19" s="24">
        <v>8595558303816</v>
      </c>
      <c r="D19" s="24" t="s">
        <v>21</v>
      </c>
      <c r="E19" s="21">
        <v>12</v>
      </c>
      <c r="F19" s="42">
        <v>960</v>
      </c>
      <c r="G19" s="50" t="s">
        <v>22</v>
      </c>
      <c r="H19" s="22" t="s">
        <v>39</v>
      </c>
      <c r="I19" s="22">
        <v>449</v>
      </c>
      <c r="J19" s="26">
        <f t="shared" si="0"/>
        <v>259.75206611570246</v>
      </c>
      <c r="K19" s="28">
        <f>IF(Tabulka36[[#This Row],[Sloupec9]] = "","",J19*1.21)</f>
        <v>314.29999999999995</v>
      </c>
      <c r="L19" s="31"/>
      <c r="M19" s="29" t="str">
        <f t="shared" si="1"/>
        <v/>
      </c>
      <c r="N19" s="18" t="str">
        <f t="shared" si="2"/>
        <v/>
      </c>
      <c r="O19" s="51" t="str">
        <f t="shared" si="3"/>
        <v xml:space="preserve">displej 12 ks </v>
      </c>
      <c r="P19" s="53" t="s">
        <v>514</v>
      </c>
    </row>
    <row r="20" spans="1:16" ht="15" customHeight="1" thickBot="1">
      <c r="A20" s="38" t="s">
        <v>40</v>
      </c>
      <c r="B20" s="23" t="s">
        <v>41</v>
      </c>
      <c r="C20" s="24">
        <v>8595558305377</v>
      </c>
      <c r="D20" s="24" t="s">
        <v>21</v>
      </c>
      <c r="E20" s="21">
        <v>6</v>
      </c>
      <c r="F20" s="42">
        <v>588</v>
      </c>
      <c r="G20" s="50" t="s">
        <v>22</v>
      </c>
      <c r="H20" s="22" t="s">
        <v>29</v>
      </c>
      <c r="I20" s="22">
        <v>649</v>
      </c>
      <c r="J20" s="26">
        <f t="shared" si="0"/>
        <v>375.45454545454544</v>
      </c>
      <c r="K20" s="28">
        <f>IF(Tabulka36[[#This Row],[Sloupec9]] = "","",J20*1.21)</f>
        <v>454.29999999999995</v>
      </c>
      <c r="L20" s="31"/>
      <c r="M20" s="29" t="str">
        <f t="shared" si="1"/>
        <v/>
      </c>
      <c r="N20" s="18" t="str">
        <f t="shared" si="2"/>
        <v/>
      </c>
      <c r="O20" s="51" t="str">
        <f t="shared" si="3"/>
        <v xml:space="preserve">poslední kusy </v>
      </c>
      <c r="P20" s="53" t="s">
        <v>515</v>
      </c>
    </row>
    <row r="21" spans="1:16" ht="15" customHeight="1" thickBot="1">
      <c r="A21" s="38" t="s">
        <v>351</v>
      </c>
      <c r="B21" s="19" t="s">
        <v>352</v>
      </c>
      <c r="C21" s="24">
        <v>8595558304806</v>
      </c>
      <c r="D21" s="24" t="s">
        <v>36</v>
      </c>
      <c r="E21" s="21">
        <v>8</v>
      </c>
      <c r="F21" s="21">
        <v>320</v>
      </c>
      <c r="G21" s="50" t="s">
        <v>336</v>
      </c>
      <c r="H21" s="22" t="s">
        <v>29</v>
      </c>
      <c r="I21" s="27">
        <v>749</v>
      </c>
      <c r="J21" s="26">
        <f t="shared" si="0"/>
        <v>464.2561983471075</v>
      </c>
      <c r="K21" s="28">
        <f>IF(Tabulka36[[#This Row],[Sloupec9]] = "","",J21*1.21)</f>
        <v>561.75000000000011</v>
      </c>
      <c r="L21" s="31"/>
      <c r="M21" s="29" t="str">
        <f t="shared" si="1"/>
        <v/>
      </c>
      <c r="N21" s="18" t="str">
        <f t="shared" si="2"/>
        <v/>
      </c>
      <c r="O21" s="51" t="str">
        <f t="shared" si="3"/>
        <v xml:space="preserve">poslední kusy </v>
      </c>
      <c r="P21" s="53" t="s">
        <v>516</v>
      </c>
    </row>
    <row r="22" spans="1:16" ht="15" customHeight="1" thickBot="1">
      <c r="A22" s="38" t="s">
        <v>42</v>
      </c>
      <c r="B22" s="23" t="s">
        <v>43</v>
      </c>
      <c r="C22" s="24">
        <v>8595558300105</v>
      </c>
      <c r="D22" s="24" t="s">
        <v>21</v>
      </c>
      <c r="E22" s="21">
        <v>6</v>
      </c>
      <c r="F22" s="42">
        <v>288</v>
      </c>
      <c r="G22" s="50" t="s">
        <v>22</v>
      </c>
      <c r="H22" s="22"/>
      <c r="I22" s="22">
        <v>699</v>
      </c>
      <c r="J22" s="26">
        <f t="shared" si="0"/>
        <v>404.38016528925618</v>
      </c>
      <c r="K22" s="28">
        <f>IF(Tabulka36[[#This Row],[Sloupec9]] = "","",J22*1.21)</f>
        <v>489.29999999999995</v>
      </c>
      <c r="L22" s="31"/>
      <c r="M22" s="29" t="str">
        <f t="shared" si="1"/>
        <v/>
      </c>
      <c r="N22" s="18" t="str">
        <f t="shared" si="2"/>
        <v/>
      </c>
      <c r="O22" s="51" t="str">
        <f t="shared" si="3"/>
        <v/>
      </c>
      <c r="P22" s="53" t="s">
        <v>517</v>
      </c>
    </row>
    <row r="23" spans="1:16" ht="15" customHeight="1" thickBot="1">
      <c r="A23" s="38" t="s">
        <v>44</v>
      </c>
      <c r="B23" s="19" t="s">
        <v>45</v>
      </c>
      <c r="C23" s="24">
        <v>8595558300112</v>
      </c>
      <c r="D23" s="24" t="s">
        <v>21</v>
      </c>
      <c r="E23" s="21">
        <v>12</v>
      </c>
      <c r="F23" s="21">
        <v>504</v>
      </c>
      <c r="G23" s="50" t="s">
        <v>22</v>
      </c>
      <c r="H23" s="22"/>
      <c r="I23" s="27">
        <v>399</v>
      </c>
      <c r="J23" s="26">
        <f t="shared" si="0"/>
        <v>230.82644628099172</v>
      </c>
      <c r="K23" s="28">
        <f>IF(Tabulka36[[#This Row],[Sloupec9]] = "","",J23*1.21)</f>
        <v>279.29999999999995</v>
      </c>
      <c r="L23" s="31"/>
      <c r="M23" s="29" t="str">
        <f t="shared" si="1"/>
        <v/>
      </c>
      <c r="N23" s="18" t="str">
        <f t="shared" si="2"/>
        <v/>
      </c>
      <c r="O23" s="51" t="str">
        <f t="shared" si="3"/>
        <v/>
      </c>
      <c r="P23" s="53" t="s">
        <v>518</v>
      </c>
    </row>
    <row r="24" spans="1:16" ht="15" customHeight="1" thickBot="1">
      <c r="A24" s="38" t="s">
        <v>353</v>
      </c>
      <c r="B24" s="19" t="s">
        <v>354</v>
      </c>
      <c r="C24" s="24">
        <v>8595558302741</v>
      </c>
      <c r="D24" s="24" t="s">
        <v>21</v>
      </c>
      <c r="E24" s="21">
        <v>12</v>
      </c>
      <c r="F24" s="21">
        <v>504</v>
      </c>
      <c r="G24" s="50" t="s">
        <v>336</v>
      </c>
      <c r="H24" s="22"/>
      <c r="I24" s="27">
        <v>399</v>
      </c>
      <c r="J24" s="26">
        <f t="shared" si="0"/>
        <v>247.31404958677686</v>
      </c>
      <c r="K24" s="28">
        <f>IF(Tabulka36[[#This Row],[Sloupec9]] = "","",J24*1.21)</f>
        <v>299.25</v>
      </c>
      <c r="L24" s="31"/>
      <c r="M24" s="29" t="str">
        <f t="shared" si="1"/>
        <v/>
      </c>
      <c r="N24" s="18" t="str">
        <f t="shared" si="2"/>
        <v/>
      </c>
      <c r="O24" s="51" t="str">
        <f t="shared" si="3"/>
        <v/>
      </c>
      <c r="P24" s="53" t="s">
        <v>519</v>
      </c>
    </row>
    <row r="25" spans="1:16" ht="15" customHeight="1" thickBot="1">
      <c r="A25" s="38" t="s">
        <v>46</v>
      </c>
      <c r="B25" s="19" t="s">
        <v>47</v>
      </c>
      <c r="C25" s="24">
        <v>8595558300129</v>
      </c>
      <c r="D25" s="24" t="s">
        <v>21</v>
      </c>
      <c r="E25" s="21">
        <v>12</v>
      </c>
      <c r="F25" s="21">
        <v>504</v>
      </c>
      <c r="G25" s="50" t="s">
        <v>22</v>
      </c>
      <c r="H25" s="22"/>
      <c r="I25" s="27">
        <v>399</v>
      </c>
      <c r="J25" s="26">
        <f t="shared" si="0"/>
        <v>230.82644628099172</v>
      </c>
      <c r="K25" s="28">
        <f>IF(Tabulka36[[#This Row],[Sloupec9]] = "","",J25*1.21)</f>
        <v>279.29999999999995</v>
      </c>
      <c r="L25" s="31"/>
      <c r="M25" s="29" t="str">
        <f t="shared" si="1"/>
        <v/>
      </c>
      <c r="N25" s="18" t="str">
        <f t="shared" si="2"/>
        <v/>
      </c>
      <c r="O25" s="51" t="str">
        <f t="shared" si="3"/>
        <v/>
      </c>
      <c r="P25" s="53" t="s">
        <v>520</v>
      </c>
    </row>
    <row r="26" spans="1:16" ht="15" customHeight="1" thickBot="1">
      <c r="A26" s="38" t="s">
        <v>48</v>
      </c>
      <c r="B26" s="19" t="s">
        <v>49</v>
      </c>
      <c r="C26" s="24">
        <v>8595558300143</v>
      </c>
      <c r="D26" s="24" t="s">
        <v>21</v>
      </c>
      <c r="E26" s="21">
        <v>6</v>
      </c>
      <c r="F26" s="21">
        <v>360</v>
      </c>
      <c r="G26" s="50" t="s">
        <v>22</v>
      </c>
      <c r="H26" s="22"/>
      <c r="I26" s="27">
        <v>399</v>
      </c>
      <c r="J26" s="26">
        <f t="shared" si="0"/>
        <v>230.82644628099172</v>
      </c>
      <c r="K26" s="28">
        <f>IF(Tabulka36[[#This Row],[Sloupec9]] = "","",J26*1.21)</f>
        <v>279.29999999999995</v>
      </c>
      <c r="L26" s="31"/>
      <c r="M26" s="29" t="str">
        <f t="shared" si="1"/>
        <v/>
      </c>
      <c r="N26" s="18" t="str">
        <f t="shared" si="2"/>
        <v/>
      </c>
      <c r="O26" s="51" t="str">
        <f t="shared" si="3"/>
        <v/>
      </c>
      <c r="P26" s="53" t="s">
        <v>521</v>
      </c>
    </row>
    <row r="27" spans="1:16" ht="15" customHeight="1" thickBot="1">
      <c r="A27" s="38" t="s">
        <v>355</v>
      </c>
      <c r="B27" s="19" t="s">
        <v>356</v>
      </c>
      <c r="C27" s="24">
        <v>8595558300044</v>
      </c>
      <c r="D27" s="24" t="s">
        <v>21</v>
      </c>
      <c r="E27" s="21">
        <v>12</v>
      </c>
      <c r="F27" s="42">
        <v>504</v>
      </c>
      <c r="G27" s="50" t="s">
        <v>336</v>
      </c>
      <c r="H27" s="22"/>
      <c r="I27" s="22">
        <v>399</v>
      </c>
      <c r="J27" s="26">
        <f t="shared" si="0"/>
        <v>247.31404958677686</v>
      </c>
      <c r="K27" s="28">
        <f>IF(Tabulka36[[#This Row],[Sloupec9]] = "","",J27*1.21)</f>
        <v>299.25</v>
      </c>
      <c r="L27" s="31"/>
      <c r="M27" s="29" t="str">
        <f t="shared" si="1"/>
        <v/>
      </c>
      <c r="N27" s="18" t="str">
        <f t="shared" si="2"/>
        <v/>
      </c>
      <c r="O27" s="51" t="str">
        <f t="shared" si="3"/>
        <v/>
      </c>
      <c r="P27" s="53" t="s">
        <v>522</v>
      </c>
    </row>
    <row r="28" spans="1:16" ht="15" customHeight="1" thickBot="1">
      <c r="A28" s="38" t="s">
        <v>357</v>
      </c>
      <c r="B28" s="19" t="s">
        <v>358</v>
      </c>
      <c r="C28" s="24">
        <v>8595558300051</v>
      </c>
      <c r="D28" s="24" t="s">
        <v>21</v>
      </c>
      <c r="E28" s="21">
        <v>12</v>
      </c>
      <c r="F28" s="21">
        <v>504</v>
      </c>
      <c r="G28" s="50" t="s">
        <v>336</v>
      </c>
      <c r="H28" s="22"/>
      <c r="I28" s="27">
        <v>399</v>
      </c>
      <c r="J28" s="26">
        <f t="shared" si="0"/>
        <v>247.31404958677686</v>
      </c>
      <c r="K28" s="28">
        <f>IF(Tabulka36[[#This Row],[Sloupec9]] = "","",J28*1.21)</f>
        <v>299.25</v>
      </c>
      <c r="L28" s="31"/>
      <c r="M28" s="29" t="str">
        <f t="shared" si="1"/>
        <v/>
      </c>
      <c r="N28" s="18" t="str">
        <f t="shared" si="2"/>
        <v/>
      </c>
      <c r="O28" s="51" t="str">
        <f t="shared" si="3"/>
        <v/>
      </c>
      <c r="P28" s="53" t="s">
        <v>523</v>
      </c>
    </row>
    <row r="29" spans="1:16" ht="15" customHeight="1" thickBot="1">
      <c r="A29" s="38" t="s">
        <v>359</v>
      </c>
      <c r="B29" s="19" t="s">
        <v>360</v>
      </c>
      <c r="C29" s="24">
        <v>8595558300679</v>
      </c>
      <c r="D29" s="24" t="s">
        <v>21</v>
      </c>
      <c r="E29" s="21">
        <v>12</v>
      </c>
      <c r="F29" s="21">
        <v>504</v>
      </c>
      <c r="G29" s="50" t="s">
        <v>336</v>
      </c>
      <c r="H29" s="22" t="s">
        <v>29</v>
      </c>
      <c r="I29" s="27">
        <v>399</v>
      </c>
      <c r="J29" s="26">
        <f t="shared" si="0"/>
        <v>247.31404958677686</v>
      </c>
      <c r="K29" s="28">
        <f>IF(Tabulka36[[#This Row],[Sloupec9]] = "","",J29*1.21)</f>
        <v>299.25</v>
      </c>
      <c r="L29" s="31"/>
      <c r="M29" s="29" t="str">
        <f t="shared" si="1"/>
        <v/>
      </c>
      <c r="N29" s="18" t="str">
        <f t="shared" si="2"/>
        <v/>
      </c>
      <c r="O29" s="51" t="str">
        <f t="shared" si="3"/>
        <v xml:space="preserve">poslední kusy </v>
      </c>
      <c r="P29" s="53" t="s">
        <v>524</v>
      </c>
    </row>
    <row r="30" spans="1:16" ht="15" customHeight="1" thickBot="1">
      <c r="A30" s="38" t="s">
        <v>361</v>
      </c>
      <c r="B30" s="19" t="s">
        <v>362</v>
      </c>
      <c r="C30" s="24">
        <v>8595558301614</v>
      </c>
      <c r="D30" s="24" t="s">
        <v>21</v>
      </c>
      <c r="E30" s="21">
        <v>12</v>
      </c>
      <c r="F30" s="21">
        <v>504</v>
      </c>
      <c r="G30" s="50" t="s">
        <v>336</v>
      </c>
      <c r="H30" s="22"/>
      <c r="I30" s="27">
        <v>399</v>
      </c>
      <c r="J30" s="26">
        <f t="shared" si="0"/>
        <v>247.31404958677686</v>
      </c>
      <c r="K30" s="28">
        <f>IF(Tabulka36[[#This Row],[Sloupec9]] = "","",J30*1.21)</f>
        <v>299.25</v>
      </c>
      <c r="L30" s="31"/>
      <c r="M30" s="29" t="str">
        <f t="shared" si="1"/>
        <v/>
      </c>
      <c r="N30" s="18" t="str">
        <f t="shared" si="2"/>
        <v/>
      </c>
      <c r="O30" s="51" t="str">
        <f t="shared" si="3"/>
        <v/>
      </c>
      <c r="P30" s="53" t="s">
        <v>525</v>
      </c>
    </row>
    <row r="31" spans="1:16" ht="15" customHeight="1" thickBot="1">
      <c r="A31" s="38" t="s">
        <v>363</v>
      </c>
      <c r="B31" s="19" t="s">
        <v>364</v>
      </c>
      <c r="C31" s="24">
        <v>8595558305759</v>
      </c>
      <c r="D31" s="24" t="s">
        <v>52</v>
      </c>
      <c r="E31" s="21">
        <v>45</v>
      </c>
      <c r="F31" s="42">
        <v>960</v>
      </c>
      <c r="G31" s="50" t="s">
        <v>336</v>
      </c>
      <c r="H31" s="22" t="s">
        <v>59</v>
      </c>
      <c r="I31" s="22">
        <v>299</v>
      </c>
      <c r="J31" s="26">
        <f t="shared" si="0"/>
        <v>185.33057851239673</v>
      </c>
      <c r="K31" s="28">
        <f>IF(Tabulka36[[#This Row],[Sloupec9]] = "","",J31*1.21)</f>
        <v>224.25000000000003</v>
      </c>
      <c r="L31" s="31"/>
      <c r="M31" s="29" t="str">
        <f t="shared" si="1"/>
        <v/>
      </c>
      <c r="N31" s="18" t="str">
        <f t="shared" si="2"/>
        <v/>
      </c>
      <c r="O31" s="51" t="str">
        <f t="shared" si="3"/>
        <v xml:space="preserve">novinka </v>
      </c>
      <c r="P31" s="54"/>
    </row>
    <row r="32" spans="1:16" ht="15" customHeight="1" thickBot="1">
      <c r="A32" s="38" t="s">
        <v>365</v>
      </c>
      <c r="B32" s="19" t="s">
        <v>366</v>
      </c>
      <c r="C32" s="24">
        <v>8595558309733</v>
      </c>
      <c r="D32" s="24" t="s">
        <v>36</v>
      </c>
      <c r="E32" s="21"/>
      <c r="F32" s="21">
        <v>960</v>
      </c>
      <c r="G32" s="50" t="s">
        <v>336</v>
      </c>
      <c r="H32" s="22"/>
      <c r="I32" s="27">
        <v>99</v>
      </c>
      <c r="J32" s="26">
        <f t="shared" si="0"/>
        <v>61.363636363636367</v>
      </c>
      <c r="K32" s="28">
        <f>IF(Tabulka36[[#This Row],[Sloupec9]] = "","",J32*1.21)</f>
        <v>74.25</v>
      </c>
      <c r="L32" s="31"/>
      <c r="M32" s="29" t="str">
        <f t="shared" si="1"/>
        <v/>
      </c>
      <c r="N32" s="18" t="str">
        <f t="shared" si="2"/>
        <v/>
      </c>
      <c r="O32" s="51" t="str">
        <f t="shared" si="3"/>
        <v/>
      </c>
      <c r="P32" s="54"/>
    </row>
    <row r="33" spans="1:16" ht="15" customHeight="1" thickBot="1">
      <c r="A33" s="38" t="s">
        <v>50</v>
      </c>
      <c r="B33" s="19" t="s">
        <v>51</v>
      </c>
      <c r="C33" s="24">
        <v>8595558300150</v>
      </c>
      <c r="D33" s="24" t="s">
        <v>52</v>
      </c>
      <c r="E33" s="21">
        <v>6</v>
      </c>
      <c r="F33" s="21">
        <v>288</v>
      </c>
      <c r="G33" s="50" t="s">
        <v>22</v>
      </c>
      <c r="H33" s="22"/>
      <c r="I33" s="27">
        <v>749</v>
      </c>
      <c r="J33" s="26">
        <f t="shared" si="0"/>
        <v>433.30578512396698</v>
      </c>
      <c r="K33" s="28">
        <f>IF(Tabulka36[[#This Row],[Sloupec9]] = "","",J33*1.21)</f>
        <v>524.30000000000007</v>
      </c>
      <c r="L33" s="31"/>
      <c r="M33" s="29" t="str">
        <f t="shared" si="1"/>
        <v/>
      </c>
      <c r="N33" s="18" t="str">
        <f t="shared" si="2"/>
        <v/>
      </c>
      <c r="O33" s="51" t="str">
        <f t="shared" si="3"/>
        <v/>
      </c>
      <c r="P33" s="53" t="s">
        <v>526</v>
      </c>
    </row>
    <row r="34" spans="1:16" ht="15" customHeight="1" thickBot="1">
      <c r="A34" s="38" t="s">
        <v>688</v>
      </c>
      <c r="B34" s="19" t="s">
        <v>689</v>
      </c>
      <c r="C34" s="24">
        <v>8595558302918</v>
      </c>
      <c r="D34" s="61" t="s">
        <v>690</v>
      </c>
      <c r="E34" s="21">
        <v>4</v>
      </c>
      <c r="F34" s="59" t="s">
        <v>22</v>
      </c>
      <c r="G34" s="50" t="s">
        <v>22</v>
      </c>
      <c r="H34" s="22"/>
      <c r="I34" s="22">
        <v>1499</v>
      </c>
      <c r="J34" s="57">
        <f>IF($O$2 = 0,"",IF(G34 = "brutto",I34/1.21*(100-$O$2)/100,I34/1.21*(75)/100))</f>
        <v>867.19008264462809</v>
      </c>
      <c r="K34" s="58">
        <f>IF(Tabulka36[[#This Row],[Sloupec9]] = "","",J34*1.21)</f>
        <v>1049.3</v>
      </c>
      <c r="L34" s="31"/>
      <c r="M34" s="29" t="str">
        <f>IF(J34 = "",IF(L34 = "","",I34*L34/1.21),IF(L34 = "","",J34*L34))</f>
        <v/>
      </c>
      <c r="N34" s="18" t="str">
        <f>IF(J34 = "",IF(L34 = "","",I34*L34),IF(L34 = "","",K34*L34))</f>
        <v/>
      </c>
      <c r="O34" s="60" t="str">
        <f>IF(H34 = "","", H34)</f>
        <v/>
      </c>
      <c r="P34" s="53"/>
    </row>
    <row r="35" spans="1:16" ht="15" customHeight="1" thickBot="1">
      <c r="A35" s="38" t="s">
        <v>62</v>
      </c>
      <c r="B35" s="19" t="s">
        <v>63</v>
      </c>
      <c r="C35" s="24">
        <v>8595558304714</v>
      </c>
      <c r="D35" s="24" t="s">
        <v>36</v>
      </c>
      <c r="E35" s="21">
        <v>6</v>
      </c>
      <c r="F35" s="21">
        <v>120</v>
      </c>
      <c r="G35" s="50" t="s">
        <v>22</v>
      </c>
      <c r="H35" s="22" t="s">
        <v>64</v>
      </c>
      <c r="I35" s="27">
        <v>1499</v>
      </c>
      <c r="J35" s="26">
        <f t="shared" si="0"/>
        <v>867.19008264462809</v>
      </c>
      <c r="K35" s="28">
        <f>IF(Tabulka36[[#This Row],[Sloupec9]] = "","",J35*1.21)</f>
        <v>1049.3</v>
      </c>
      <c r="L35" s="31"/>
      <c r="M35" s="29" t="str">
        <f t="shared" si="1"/>
        <v/>
      </c>
      <c r="N35" s="18" t="str">
        <f t="shared" si="2"/>
        <v/>
      </c>
      <c r="O35" s="51" t="str">
        <f t="shared" si="3"/>
        <v xml:space="preserve">NOVÁ CENA a cen. Kategorie </v>
      </c>
      <c r="P35" s="53" t="s">
        <v>527</v>
      </c>
    </row>
    <row r="36" spans="1:16" ht="15" customHeight="1" thickBot="1">
      <c r="A36" s="38" t="s">
        <v>367</v>
      </c>
      <c r="B36" s="19" t="s">
        <v>368</v>
      </c>
      <c r="C36" s="24">
        <v>8595558301584</v>
      </c>
      <c r="D36" s="24" t="s">
        <v>36</v>
      </c>
      <c r="E36" s="21">
        <v>3</v>
      </c>
      <c r="F36" s="42">
        <v>120</v>
      </c>
      <c r="G36" s="50" t="s">
        <v>336</v>
      </c>
      <c r="H36" s="22"/>
      <c r="I36" s="22">
        <v>1999</v>
      </c>
      <c r="J36" s="26">
        <f t="shared" si="0"/>
        <v>1239.0495867768595</v>
      </c>
      <c r="K36" s="28">
        <f>IF(Tabulka36[[#This Row],[Sloupec9]] = "","",J36*1.21)</f>
        <v>1499.25</v>
      </c>
      <c r="L36" s="31"/>
      <c r="M36" s="29" t="str">
        <f t="shared" si="1"/>
        <v/>
      </c>
      <c r="N36" s="18" t="str">
        <f t="shared" si="2"/>
        <v/>
      </c>
      <c r="O36" s="51" t="str">
        <f t="shared" si="3"/>
        <v/>
      </c>
      <c r="P36" s="53" t="s">
        <v>528</v>
      </c>
    </row>
    <row r="37" spans="1:16" ht="15" customHeight="1" thickBot="1">
      <c r="A37" s="38" t="s">
        <v>65</v>
      </c>
      <c r="B37" s="23" t="s">
        <v>66</v>
      </c>
      <c r="C37" s="24">
        <v>8595558300297</v>
      </c>
      <c r="D37" s="24" t="s">
        <v>21</v>
      </c>
      <c r="E37" s="21">
        <v>60</v>
      </c>
      <c r="F37" s="42">
        <v>960</v>
      </c>
      <c r="G37" s="50" t="s">
        <v>22</v>
      </c>
      <c r="H37" s="22"/>
      <c r="I37" s="22">
        <v>279</v>
      </c>
      <c r="J37" s="26">
        <f t="shared" si="0"/>
        <v>161.40495867768595</v>
      </c>
      <c r="K37" s="28">
        <f>IF(Tabulka36[[#This Row],[Sloupec9]] = "","",J37*1.21)</f>
        <v>195.3</v>
      </c>
      <c r="L37" s="31"/>
      <c r="M37" s="29" t="str">
        <f t="shared" si="1"/>
        <v/>
      </c>
      <c r="N37" s="18" t="str">
        <f t="shared" si="2"/>
        <v/>
      </c>
      <c r="O37" s="51" t="str">
        <f t="shared" si="3"/>
        <v/>
      </c>
      <c r="P37" s="53" t="s">
        <v>529</v>
      </c>
    </row>
    <row r="38" spans="1:16" ht="15" customHeight="1" thickBot="1">
      <c r="A38" s="38" t="s">
        <v>67</v>
      </c>
      <c r="B38" s="23" t="s">
        <v>68</v>
      </c>
      <c r="C38" s="24">
        <v>8595558300433</v>
      </c>
      <c r="D38" s="24" t="s">
        <v>21</v>
      </c>
      <c r="E38" s="21">
        <v>60</v>
      </c>
      <c r="F38" s="42">
        <v>960</v>
      </c>
      <c r="G38" s="50" t="s">
        <v>22</v>
      </c>
      <c r="H38" s="22" t="s">
        <v>29</v>
      </c>
      <c r="I38" s="22">
        <v>279</v>
      </c>
      <c r="J38" s="26">
        <f t="shared" si="0"/>
        <v>161.40495867768595</v>
      </c>
      <c r="K38" s="28">
        <f>IF(Tabulka36[[#This Row],[Sloupec9]] = "","",J38*1.21)</f>
        <v>195.3</v>
      </c>
      <c r="L38" s="31"/>
      <c r="M38" s="29" t="str">
        <f t="shared" si="1"/>
        <v/>
      </c>
      <c r="N38" s="18" t="str">
        <f t="shared" si="2"/>
        <v/>
      </c>
      <c r="O38" s="51" t="str">
        <f t="shared" si="3"/>
        <v xml:space="preserve">poslední kusy </v>
      </c>
      <c r="P38" s="53" t="s">
        <v>530</v>
      </c>
    </row>
    <row r="39" spans="1:16" ht="15" customHeight="1" thickBot="1">
      <c r="A39" s="38" t="s">
        <v>69</v>
      </c>
      <c r="B39" s="19" t="s">
        <v>70</v>
      </c>
      <c r="C39" s="24">
        <v>8595558300440</v>
      </c>
      <c r="D39" s="24" t="s">
        <v>21</v>
      </c>
      <c r="E39" s="21">
        <v>60</v>
      </c>
      <c r="F39" s="21">
        <v>960</v>
      </c>
      <c r="G39" s="50" t="s">
        <v>22</v>
      </c>
      <c r="H39" s="22"/>
      <c r="I39" s="27">
        <v>279</v>
      </c>
      <c r="J39" s="26">
        <f t="shared" si="0"/>
        <v>161.40495867768595</v>
      </c>
      <c r="K39" s="28">
        <f>IF(Tabulka36[[#This Row],[Sloupec9]] = "","",J39*1.21)</f>
        <v>195.3</v>
      </c>
      <c r="L39" s="31"/>
      <c r="M39" s="29" t="str">
        <f t="shared" si="1"/>
        <v/>
      </c>
      <c r="N39" s="18" t="str">
        <f t="shared" si="2"/>
        <v/>
      </c>
      <c r="O39" s="51" t="str">
        <f t="shared" si="3"/>
        <v/>
      </c>
      <c r="P39" s="53" t="s">
        <v>531</v>
      </c>
    </row>
    <row r="40" spans="1:16" ht="15" customHeight="1" thickBot="1">
      <c r="A40" s="38" t="s">
        <v>71</v>
      </c>
      <c r="B40" s="23" t="s">
        <v>72</v>
      </c>
      <c r="C40" s="24">
        <v>8595558304011</v>
      </c>
      <c r="D40" s="24" t="s">
        <v>21</v>
      </c>
      <c r="E40" s="21">
        <v>60</v>
      </c>
      <c r="F40" s="42">
        <v>960</v>
      </c>
      <c r="G40" s="50" t="s">
        <v>22</v>
      </c>
      <c r="H40" s="22"/>
      <c r="I40" s="22">
        <v>279</v>
      </c>
      <c r="J40" s="26">
        <f t="shared" si="0"/>
        <v>161.40495867768595</v>
      </c>
      <c r="K40" s="28">
        <f>IF(Tabulka36[[#This Row],[Sloupec9]] = "","",J40*1.21)</f>
        <v>195.3</v>
      </c>
      <c r="L40" s="31"/>
      <c r="M40" s="29" t="str">
        <f t="shared" si="1"/>
        <v/>
      </c>
      <c r="N40" s="18" t="str">
        <f t="shared" si="2"/>
        <v/>
      </c>
      <c r="O40" s="51" t="str">
        <f t="shared" si="3"/>
        <v/>
      </c>
      <c r="P40" s="53" t="s">
        <v>532</v>
      </c>
    </row>
    <row r="41" spans="1:16" ht="15" customHeight="1" thickBot="1">
      <c r="A41" s="38" t="s">
        <v>73</v>
      </c>
      <c r="B41" s="23" t="s">
        <v>74</v>
      </c>
      <c r="C41" s="24">
        <v>8595558301843</v>
      </c>
      <c r="D41" s="24" t="s">
        <v>21</v>
      </c>
      <c r="E41" s="21">
        <v>60</v>
      </c>
      <c r="F41" s="42">
        <v>960</v>
      </c>
      <c r="G41" s="50" t="s">
        <v>22</v>
      </c>
      <c r="H41" s="22"/>
      <c r="I41" s="22">
        <v>279</v>
      </c>
      <c r="J41" s="26">
        <f t="shared" si="0"/>
        <v>161.40495867768595</v>
      </c>
      <c r="K41" s="28">
        <f>IF(Tabulka36[[#This Row],[Sloupec9]] = "","",J41*1.21)</f>
        <v>195.3</v>
      </c>
      <c r="L41" s="31"/>
      <c r="M41" s="29" t="str">
        <f t="shared" si="1"/>
        <v/>
      </c>
      <c r="N41" s="18" t="str">
        <f t="shared" si="2"/>
        <v/>
      </c>
      <c r="O41" s="51" t="str">
        <f t="shared" si="3"/>
        <v/>
      </c>
      <c r="P41" s="53" t="s">
        <v>533</v>
      </c>
    </row>
    <row r="42" spans="1:16" ht="15" customHeight="1" thickBot="1">
      <c r="A42" s="38" t="s">
        <v>75</v>
      </c>
      <c r="B42" s="19" t="s">
        <v>76</v>
      </c>
      <c r="C42" s="24">
        <v>8595558300631</v>
      </c>
      <c r="D42" s="24" t="s">
        <v>21</v>
      </c>
      <c r="E42" s="21">
        <v>60</v>
      </c>
      <c r="F42" s="21">
        <v>960</v>
      </c>
      <c r="G42" s="50" t="s">
        <v>22</v>
      </c>
      <c r="H42" s="22"/>
      <c r="I42" s="27">
        <v>279</v>
      </c>
      <c r="J42" s="26">
        <f t="shared" si="0"/>
        <v>161.40495867768595</v>
      </c>
      <c r="K42" s="28">
        <f>IF(Tabulka36[[#This Row],[Sloupec9]] = "","",J42*1.21)</f>
        <v>195.3</v>
      </c>
      <c r="L42" s="31"/>
      <c r="M42" s="29" t="str">
        <f t="shared" si="1"/>
        <v/>
      </c>
      <c r="N42" s="18" t="str">
        <f t="shared" si="2"/>
        <v/>
      </c>
      <c r="O42" s="51" t="str">
        <f t="shared" si="3"/>
        <v/>
      </c>
      <c r="P42" s="53" t="s">
        <v>534</v>
      </c>
    </row>
    <row r="43" spans="1:16" ht="15" customHeight="1" thickBot="1">
      <c r="A43" s="38" t="s">
        <v>77</v>
      </c>
      <c r="B43" s="19" t="s">
        <v>78</v>
      </c>
      <c r="C43" s="24">
        <v>8595558301027</v>
      </c>
      <c r="D43" s="24" t="s">
        <v>21</v>
      </c>
      <c r="E43" s="21">
        <v>60</v>
      </c>
      <c r="F43" s="21">
        <v>960</v>
      </c>
      <c r="G43" s="50" t="s">
        <v>22</v>
      </c>
      <c r="H43" s="22"/>
      <c r="I43" s="27">
        <v>279</v>
      </c>
      <c r="J43" s="26">
        <f t="shared" si="0"/>
        <v>161.40495867768595</v>
      </c>
      <c r="K43" s="28">
        <f>IF(Tabulka36[[#This Row],[Sloupec9]] = "","",J43*1.21)</f>
        <v>195.3</v>
      </c>
      <c r="L43" s="31"/>
      <c r="M43" s="29" t="str">
        <f t="shared" si="1"/>
        <v/>
      </c>
      <c r="N43" s="18" t="str">
        <f t="shared" si="2"/>
        <v/>
      </c>
      <c r="O43" s="51" t="str">
        <f t="shared" si="3"/>
        <v/>
      </c>
      <c r="P43" s="53" t="s">
        <v>535</v>
      </c>
    </row>
    <row r="44" spans="1:16" ht="15" customHeight="1" thickBot="1">
      <c r="A44" s="38" t="s">
        <v>53</v>
      </c>
      <c r="B44" s="19" t="s">
        <v>54</v>
      </c>
      <c r="C44" s="24">
        <v>8595558305070</v>
      </c>
      <c r="D44" s="24" t="s">
        <v>21</v>
      </c>
      <c r="E44" s="21">
        <v>6</v>
      </c>
      <c r="F44" s="21">
        <v>540</v>
      </c>
      <c r="G44" s="50" t="s">
        <v>22</v>
      </c>
      <c r="H44" s="22" t="s">
        <v>29</v>
      </c>
      <c r="I44" s="27">
        <v>799</v>
      </c>
      <c r="J44" s="26">
        <f t="shared" si="0"/>
        <v>462.23140495867773</v>
      </c>
      <c r="K44" s="28">
        <f>IF(Tabulka36[[#This Row],[Sloupec9]] = "","",J44*1.21)</f>
        <v>559.30000000000007</v>
      </c>
      <c r="L44" s="31"/>
      <c r="M44" s="29" t="str">
        <f t="shared" si="1"/>
        <v/>
      </c>
      <c r="N44" s="18" t="str">
        <f t="shared" si="2"/>
        <v/>
      </c>
      <c r="O44" s="51" t="str">
        <f t="shared" si="3"/>
        <v xml:space="preserve">poslední kusy </v>
      </c>
      <c r="P44" s="53" t="s">
        <v>536</v>
      </c>
    </row>
    <row r="45" spans="1:16" ht="15" customHeight="1" thickBot="1">
      <c r="A45" s="38" t="s">
        <v>55</v>
      </c>
      <c r="B45" s="19" t="s">
        <v>56</v>
      </c>
      <c r="C45" s="24">
        <v>8595558305254</v>
      </c>
      <c r="D45" s="24" t="s">
        <v>36</v>
      </c>
      <c r="E45" s="21">
        <v>10</v>
      </c>
      <c r="F45" s="21">
        <v>960</v>
      </c>
      <c r="G45" s="50" t="s">
        <v>22</v>
      </c>
      <c r="H45" s="22"/>
      <c r="I45" s="27">
        <v>149</v>
      </c>
      <c r="J45" s="26">
        <f t="shared" si="0"/>
        <v>86.198347107438025</v>
      </c>
      <c r="K45" s="28">
        <f>IF(Tabulka36[[#This Row],[Sloupec9]] = "","",J45*1.21)</f>
        <v>104.30000000000001</v>
      </c>
      <c r="L45" s="31"/>
      <c r="M45" s="29" t="str">
        <f t="shared" si="1"/>
        <v/>
      </c>
      <c r="N45" s="18" t="str">
        <f t="shared" si="2"/>
        <v/>
      </c>
      <c r="O45" s="51" t="str">
        <f t="shared" si="3"/>
        <v/>
      </c>
      <c r="P45" s="53" t="s">
        <v>537</v>
      </c>
    </row>
    <row r="46" spans="1:16" ht="15" customHeight="1" thickBot="1">
      <c r="A46" s="38" t="s">
        <v>57</v>
      </c>
      <c r="B46" s="23" t="s">
        <v>58</v>
      </c>
      <c r="C46" s="24">
        <v>8595558305797</v>
      </c>
      <c r="D46" s="24" t="s">
        <v>21</v>
      </c>
      <c r="E46" s="21">
        <v>12</v>
      </c>
      <c r="F46" s="42">
        <v>960</v>
      </c>
      <c r="G46" s="50" t="s">
        <v>22</v>
      </c>
      <c r="H46" s="22" t="s">
        <v>59</v>
      </c>
      <c r="I46" s="22">
        <v>399</v>
      </c>
      <c r="J46" s="26">
        <f t="shared" si="0"/>
        <v>230.82644628099172</v>
      </c>
      <c r="K46" s="28">
        <f>IF(Tabulka36[[#This Row],[Sloupec9]] = "","",J46*1.21)</f>
        <v>279.29999999999995</v>
      </c>
      <c r="L46" s="31"/>
      <c r="M46" s="29" t="str">
        <f t="shared" si="1"/>
        <v/>
      </c>
      <c r="N46" s="18" t="str">
        <f t="shared" si="2"/>
        <v/>
      </c>
      <c r="O46" s="51" t="str">
        <f t="shared" si="3"/>
        <v xml:space="preserve">novinka </v>
      </c>
      <c r="P46" s="53" t="s">
        <v>538</v>
      </c>
    </row>
    <row r="47" spans="1:16" ht="15" customHeight="1" thickBot="1">
      <c r="A47" s="38" t="s">
        <v>60</v>
      </c>
      <c r="B47" s="23" t="s">
        <v>61</v>
      </c>
      <c r="C47" s="24">
        <v>8595558304677</v>
      </c>
      <c r="D47" s="24" t="s">
        <v>21</v>
      </c>
      <c r="E47" s="21">
        <v>6</v>
      </c>
      <c r="F47" s="42">
        <v>960</v>
      </c>
      <c r="G47" s="50" t="s">
        <v>22</v>
      </c>
      <c r="H47" s="22" t="s">
        <v>29</v>
      </c>
      <c r="I47" s="22">
        <v>499</v>
      </c>
      <c r="J47" s="26">
        <f t="shared" si="0"/>
        <v>288.67768595041326</v>
      </c>
      <c r="K47" s="28">
        <f>IF(Tabulka36[[#This Row],[Sloupec9]] = "","",J47*1.21)</f>
        <v>349.3</v>
      </c>
      <c r="L47" s="31"/>
      <c r="M47" s="29" t="str">
        <f t="shared" si="1"/>
        <v/>
      </c>
      <c r="N47" s="18" t="str">
        <f t="shared" si="2"/>
        <v/>
      </c>
      <c r="O47" s="51" t="str">
        <f t="shared" si="3"/>
        <v xml:space="preserve">poslední kusy </v>
      </c>
      <c r="P47" s="53" t="s">
        <v>539</v>
      </c>
    </row>
    <row r="48" spans="1:16" ht="15" customHeight="1" thickBot="1">
      <c r="A48" s="38" t="s">
        <v>79</v>
      </c>
      <c r="B48" s="19" t="s">
        <v>80</v>
      </c>
      <c r="C48" s="24">
        <v>8595558303274</v>
      </c>
      <c r="D48" s="24" t="s">
        <v>36</v>
      </c>
      <c r="E48" s="21">
        <v>6</v>
      </c>
      <c r="F48" s="21">
        <v>360</v>
      </c>
      <c r="G48" s="50" t="s">
        <v>22</v>
      </c>
      <c r="H48" s="22"/>
      <c r="I48" s="27">
        <v>649</v>
      </c>
      <c r="J48" s="26">
        <f t="shared" si="0"/>
        <v>375.45454545454544</v>
      </c>
      <c r="K48" s="28">
        <f>IF(Tabulka36[[#This Row],[Sloupec9]] = "","",J48*1.21)</f>
        <v>454.29999999999995</v>
      </c>
      <c r="L48" s="31"/>
      <c r="M48" s="29" t="str">
        <f t="shared" si="1"/>
        <v/>
      </c>
      <c r="N48" s="18" t="str">
        <f t="shared" si="2"/>
        <v/>
      </c>
      <c r="O48" s="51" t="str">
        <f t="shared" si="3"/>
        <v/>
      </c>
      <c r="P48" s="53" t="s">
        <v>540</v>
      </c>
    </row>
    <row r="49" spans="1:16" ht="15" customHeight="1" thickBot="1">
      <c r="A49" s="38" t="s">
        <v>81</v>
      </c>
      <c r="B49" s="19" t="s">
        <v>82</v>
      </c>
      <c r="C49" s="24">
        <v>8595558305728</v>
      </c>
      <c r="D49" s="24" t="s">
        <v>36</v>
      </c>
      <c r="E49" s="21">
        <v>24</v>
      </c>
      <c r="F49" s="21">
        <v>960</v>
      </c>
      <c r="G49" s="50" t="s">
        <v>22</v>
      </c>
      <c r="H49" s="22" t="s">
        <v>59</v>
      </c>
      <c r="I49" s="27">
        <v>399</v>
      </c>
      <c r="J49" s="26">
        <f t="shared" si="0"/>
        <v>230.82644628099172</v>
      </c>
      <c r="K49" s="28">
        <f>IF(Tabulka36[[#This Row],[Sloupec9]] = "","",J49*1.21)</f>
        <v>279.29999999999995</v>
      </c>
      <c r="L49" s="31"/>
      <c r="M49" s="29" t="str">
        <f t="shared" si="1"/>
        <v/>
      </c>
      <c r="N49" s="18" t="str">
        <f t="shared" si="2"/>
        <v/>
      </c>
      <c r="O49" s="51" t="str">
        <f t="shared" si="3"/>
        <v xml:space="preserve">novinka </v>
      </c>
      <c r="P49" s="53" t="s">
        <v>541</v>
      </c>
    </row>
    <row r="50" spans="1:16" ht="15" customHeight="1" thickBot="1">
      <c r="A50" s="38" t="s">
        <v>83</v>
      </c>
      <c r="B50" s="19" t="s">
        <v>84</v>
      </c>
      <c r="C50" s="24">
        <v>8595558309498</v>
      </c>
      <c r="D50" s="24" t="s">
        <v>36</v>
      </c>
      <c r="E50" s="21">
        <v>2</v>
      </c>
      <c r="F50" s="21">
        <v>124</v>
      </c>
      <c r="G50" s="50" t="s">
        <v>22</v>
      </c>
      <c r="H50" s="22" t="s">
        <v>85</v>
      </c>
      <c r="I50" s="27">
        <v>4788</v>
      </c>
      <c r="J50" s="26">
        <f t="shared" si="0"/>
        <v>2769.9173553719011</v>
      </c>
      <c r="K50" s="28">
        <f>IF(Tabulka36[[#This Row],[Sloupec9]] = "","",J50*1.21)</f>
        <v>3351.6000000000004</v>
      </c>
      <c r="L50" s="31"/>
      <c r="M50" s="29" t="str">
        <f t="shared" si="1"/>
        <v/>
      </c>
      <c r="N50" s="18" t="str">
        <f t="shared" si="2"/>
        <v/>
      </c>
      <c r="O50" s="51" t="str">
        <f t="shared" si="3"/>
        <v xml:space="preserve">DPC s DPH 1ks = 399,-   novinka </v>
      </c>
      <c r="P50" s="54"/>
    </row>
    <row r="51" spans="1:16" ht="15" customHeight="1" thickBot="1">
      <c r="A51" s="38" t="s">
        <v>86</v>
      </c>
      <c r="B51" s="19" t="s">
        <v>87</v>
      </c>
      <c r="C51" s="24">
        <v>8595558303618</v>
      </c>
      <c r="D51" s="24" t="s">
        <v>36</v>
      </c>
      <c r="E51" s="21">
        <v>6</v>
      </c>
      <c r="F51" s="21">
        <v>360</v>
      </c>
      <c r="G51" s="50" t="s">
        <v>22</v>
      </c>
      <c r="H51" s="22" t="s">
        <v>29</v>
      </c>
      <c r="I51" s="27">
        <v>649</v>
      </c>
      <c r="J51" s="26">
        <f t="shared" si="0"/>
        <v>375.45454545454544</v>
      </c>
      <c r="K51" s="28">
        <f>IF(Tabulka36[[#This Row],[Sloupec9]] = "","",J51*1.21)</f>
        <v>454.29999999999995</v>
      </c>
      <c r="L51" s="31"/>
      <c r="M51" s="29" t="str">
        <f t="shared" si="1"/>
        <v/>
      </c>
      <c r="N51" s="18" t="str">
        <f t="shared" si="2"/>
        <v/>
      </c>
      <c r="O51" s="51" t="str">
        <f t="shared" si="3"/>
        <v xml:space="preserve">poslední kusy </v>
      </c>
      <c r="P51" s="53" t="s">
        <v>542</v>
      </c>
    </row>
    <row r="52" spans="1:16" ht="15" customHeight="1" thickBot="1">
      <c r="A52" s="38" t="s">
        <v>88</v>
      </c>
      <c r="B52" s="23" t="s">
        <v>89</v>
      </c>
      <c r="C52" s="24">
        <v>8595558304783</v>
      </c>
      <c r="D52" s="24" t="s">
        <v>36</v>
      </c>
      <c r="E52" s="21">
        <v>6</v>
      </c>
      <c r="F52" s="42">
        <v>360</v>
      </c>
      <c r="G52" s="50" t="s">
        <v>22</v>
      </c>
      <c r="H52" s="22"/>
      <c r="I52" s="22">
        <v>649</v>
      </c>
      <c r="J52" s="26">
        <f t="shared" si="0"/>
        <v>375.45454545454544</v>
      </c>
      <c r="K52" s="28">
        <f>IF(Tabulka36[[#This Row],[Sloupec9]] = "","",J52*1.21)</f>
        <v>454.29999999999995</v>
      </c>
      <c r="L52" s="31"/>
      <c r="M52" s="29" t="str">
        <f t="shared" si="1"/>
        <v/>
      </c>
      <c r="N52" s="18" t="str">
        <f t="shared" si="2"/>
        <v/>
      </c>
      <c r="O52" s="51" t="str">
        <f t="shared" si="3"/>
        <v/>
      </c>
      <c r="P52" s="53" t="s">
        <v>543</v>
      </c>
    </row>
    <row r="53" spans="1:16" ht="15" customHeight="1" thickBot="1">
      <c r="A53" s="38" t="s">
        <v>90</v>
      </c>
      <c r="B53" s="19" t="s">
        <v>91</v>
      </c>
      <c r="C53" s="24">
        <v>8595558304066</v>
      </c>
      <c r="D53" s="24" t="s">
        <v>36</v>
      </c>
      <c r="E53" s="21">
        <v>6</v>
      </c>
      <c r="F53" s="21">
        <v>360</v>
      </c>
      <c r="G53" s="50" t="s">
        <v>22</v>
      </c>
      <c r="H53" s="22"/>
      <c r="I53" s="27">
        <v>649</v>
      </c>
      <c r="J53" s="26">
        <f t="shared" si="0"/>
        <v>375.45454545454544</v>
      </c>
      <c r="K53" s="28">
        <f>IF(Tabulka36[[#This Row],[Sloupec9]] = "","",J53*1.21)</f>
        <v>454.29999999999995</v>
      </c>
      <c r="L53" s="31"/>
      <c r="M53" s="29" t="str">
        <f t="shared" si="1"/>
        <v/>
      </c>
      <c r="N53" s="18" t="str">
        <f t="shared" si="2"/>
        <v/>
      </c>
      <c r="O53" s="51" t="str">
        <f t="shared" si="3"/>
        <v/>
      </c>
      <c r="P53" s="53" t="s">
        <v>544</v>
      </c>
    </row>
    <row r="54" spans="1:16" ht="15" customHeight="1" thickBot="1">
      <c r="A54" s="38" t="s">
        <v>92</v>
      </c>
      <c r="B54" s="19" t="s">
        <v>93</v>
      </c>
      <c r="C54" s="24">
        <v>8595558304592</v>
      </c>
      <c r="D54" s="24" t="s">
        <v>36</v>
      </c>
      <c r="E54" s="21">
        <v>6</v>
      </c>
      <c r="F54" s="21">
        <v>960</v>
      </c>
      <c r="G54" s="50" t="s">
        <v>22</v>
      </c>
      <c r="H54" s="22" t="s">
        <v>94</v>
      </c>
      <c r="I54" s="27">
        <v>299</v>
      </c>
      <c r="J54" s="26">
        <f t="shared" si="0"/>
        <v>172.97520661157026</v>
      </c>
      <c r="K54" s="28">
        <f>IF(Tabulka36[[#This Row],[Sloupec9]] = "","",J54*1.21)</f>
        <v>209.3</v>
      </c>
      <c r="L54" s="31"/>
      <c r="M54" s="29" t="str">
        <f t="shared" si="1"/>
        <v/>
      </c>
      <c r="N54" s="18" t="str">
        <f t="shared" si="2"/>
        <v/>
      </c>
      <c r="O54" s="51" t="str">
        <f t="shared" si="3"/>
        <v xml:space="preserve">displej 4x6 ks </v>
      </c>
      <c r="P54" s="53" t="s">
        <v>545</v>
      </c>
    </row>
    <row r="55" spans="1:16" ht="15" customHeight="1" thickBot="1">
      <c r="A55" s="38" t="s">
        <v>95</v>
      </c>
      <c r="B55" s="19" t="s">
        <v>96</v>
      </c>
      <c r="C55" s="24">
        <v>8595558305162</v>
      </c>
      <c r="D55" s="24" t="s">
        <v>36</v>
      </c>
      <c r="E55" s="21">
        <v>6</v>
      </c>
      <c r="F55" s="21">
        <v>960</v>
      </c>
      <c r="G55" s="50" t="s">
        <v>22</v>
      </c>
      <c r="H55" s="22" t="s">
        <v>94</v>
      </c>
      <c r="I55" s="27">
        <v>299</v>
      </c>
      <c r="J55" s="26">
        <f t="shared" si="0"/>
        <v>172.97520661157026</v>
      </c>
      <c r="K55" s="28">
        <f>IF(Tabulka36[[#This Row],[Sloupec9]] = "","",J55*1.21)</f>
        <v>209.3</v>
      </c>
      <c r="L55" s="31"/>
      <c r="M55" s="29" t="str">
        <f t="shared" si="1"/>
        <v/>
      </c>
      <c r="N55" s="18" t="str">
        <f t="shared" si="2"/>
        <v/>
      </c>
      <c r="O55" s="51" t="str">
        <f t="shared" si="3"/>
        <v xml:space="preserve">displej 4x6 ks </v>
      </c>
      <c r="P55" s="53" t="s">
        <v>546</v>
      </c>
    </row>
    <row r="56" spans="1:16" ht="15" customHeight="1" thickBot="1">
      <c r="A56" s="38" t="s">
        <v>97</v>
      </c>
      <c r="B56" s="19" t="s">
        <v>98</v>
      </c>
      <c r="C56" s="24">
        <v>8595558309474</v>
      </c>
      <c r="D56" s="24" t="s">
        <v>36</v>
      </c>
      <c r="E56" s="21">
        <v>2</v>
      </c>
      <c r="F56" s="21">
        <v>63</v>
      </c>
      <c r="G56" s="50" t="s">
        <v>22</v>
      </c>
      <c r="H56" s="22" t="s">
        <v>99</v>
      </c>
      <c r="I56" s="27">
        <v>7176</v>
      </c>
      <c r="J56" s="26">
        <f t="shared" si="0"/>
        <v>4151.4049586776855</v>
      </c>
      <c r="K56" s="28">
        <f>IF(Tabulka36[[#This Row],[Sloupec9]] = "","",J56*1.21)</f>
        <v>5023.1999999999989</v>
      </c>
      <c r="L56" s="31"/>
      <c r="M56" s="29" t="str">
        <f t="shared" si="1"/>
        <v/>
      </c>
      <c r="N56" s="18" t="str">
        <f t="shared" si="2"/>
        <v/>
      </c>
      <c r="O56" s="51" t="str">
        <f t="shared" si="3"/>
        <v xml:space="preserve">DPC s DPH 1ks = 299 kč   novinka </v>
      </c>
      <c r="P56" s="54"/>
    </row>
    <row r="57" spans="1:16" ht="15" customHeight="1" thickBot="1">
      <c r="A57" s="38" t="s">
        <v>100</v>
      </c>
      <c r="B57" s="19" t="s">
        <v>101</v>
      </c>
      <c r="C57" s="24">
        <v>8595558305179</v>
      </c>
      <c r="D57" s="24" t="s">
        <v>36</v>
      </c>
      <c r="E57" s="21">
        <v>6</v>
      </c>
      <c r="F57" s="21">
        <v>960</v>
      </c>
      <c r="G57" s="50" t="s">
        <v>22</v>
      </c>
      <c r="H57" s="22" t="s">
        <v>94</v>
      </c>
      <c r="I57" s="27">
        <v>299</v>
      </c>
      <c r="J57" s="26">
        <f t="shared" si="0"/>
        <v>172.97520661157026</v>
      </c>
      <c r="K57" s="28">
        <f>IF(Tabulka36[[#This Row],[Sloupec9]] = "","",J57*1.21)</f>
        <v>209.3</v>
      </c>
      <c r="L57" s="31"/>
      <c r="M57" s="29" t="str">
        <f t="shared" si="1"/>
        <v/>
      </c>
      <c r="N57" s="18" t="str">
        <f t="shared" si="2"/>
        <v/>
      </c>
      <c r="O57" s="51" t="str">
        <f t="shared" si="3"/>
        <v xml:space="preserve">displej 4x6 ks </v>
      </c>
      <c r="P57" s="53" t="s">
        <v>547</v>
      </c>
    </row>
    <row r="58" spans="1:16" ht="15" customHeight="1" thickBot="1">
      <c r="A58" s="38" t="s">
        <v>102</v>
      </c>
      <c r="B58" s="19" t="s">
        <v>103</v>
      </c>
      <c r="C58" s="24">
        <v>8595558305629</v>
      </c>
      <c r="D58" s="24" t="s">
        <v>36</v>
      </c>
      <c r="E58" s="21">
        <v>6</v>
      </c>
      <c r="F58" s="21">
        <v>960</v>
      </c>
      <c r="G58" s="50" t="s">
        <v>22</v>
      </c>
      <c r="H58" s="22" t="s">
        <v>104</v>
      </c>
      <c r="I58" s="27">
        <v>299</v>
      </c>
      <c r="J58" s="26">
        <f t="shared" si="0"/>
        <v>172.97520661157026</v>
      </c>
      <c r="K58" s="28">
        <f>IF(Tabulka36[[#This Row],[Sloupec9]] = "","",J58*1.21)</f>
        <v>209.3</v>
      </c>
      <c r="L58" s="31"/>
      <c r="M58" s="29" t="str">
        <f t="shared" si="1"/>
        <v/>
      </c>
      <c r="N58" s="18" t="str">
        <f t="shared" si="2"/>
        <v/>
      </c>
      <c r="O58" s="51" t="str">
        <f t="shared" si="3"/>
        <v xml:space="preserve">displej 4x6 ks   novinka </v>
      </c>
      <c r="P58" s="53" t="s">
        <v>548</v>
      </c>
    </row>
    <row r="59" spans="1:16" ht="15" customHeight="1" thickBot="1">
      <c r="A59" s="38" t="s">
        <v>105</v>
      </c>
      <c r="B59" s="19" t="s">
        <v>106</v>
      </c>
      <c r="C59" s="24">
        <v>8595558300280</v>
      </c>
      <c r="D59" s="24" t="s">
        <v>21</v>
      </c>
      <c r="E59" s="21">
        <v>6</v>
      </c>
      <c r="F59" s="21">
        <v>288</v>
      </c>
      <c r="G59" s="50" t="s">
        <v>22</v>
      </c>
      <c r="H59" s="22"/>
      <c r="I59" s="27">
        <v>699</v>
      </c>
      <c r="J59" s="26">
        <f t="shared" si="0"/>
        <v>404.38016528925618</v>
      </c>
      <c r="K59" s="28">
        <f>IF(Tabulka36[[#This Row],[Sloupec9]] = "","",J59*1.21)</f>
        <v>489.29999999999995</v>
      </c>
      <c r="L59" s="31"/>
      <c r="M59" s="29" t="str">
        <f t="shared" si="1"/>
        <v/>
      </c>
      <c r="N59" s="18" t="str">
        <f t="shared" si="2"/>
        <v/>
      </c>
      <c r="O59" s="51" t="str">
        <f t="shared" si="3"/>
        <v/>
      </c>
      <c r="P59" s="53" t="s">
        <v>549</v>
      </c>
    </row>
    <row r="60" spans="1:16" ht="15" customHeight="1" thickBot="1">
      <c r="A60" s="38" t="s">
        <v>107</v>
      </c>
      <c r="B60" s="19" t="s">
        <v>108</v>
      </c>
      <c r="C60" s="24">
        <v>8595558304745</v>
      </c>
      <c r="D60" s="24" t="s">
        <v>36</v>
      </c>
      <c r="E60" s="21">
        <v>5</v>
      </c>
      <c r="F60" s="21">
        <v>240</v>
      </c>
      <c r="G60" s="50" t="s">
        <v>22</v>
      </c>
      <c r="H60" s="22"/>
      <c r="I60" s="27">
        <v>1399</v>
      </c>
      <c r="J60" s="26">
        <f t="shared" si="0"/>
        <v>809.33884297520649</v>
      </c>
      <c r="K60" s="28">
        <f>IF(Tabulka36[[#This Row],[Sloupec9]] = "","",J60*1.21)</f>
        <v>979.29999999999984</v>
      </c>
      <c r="L60" s="31"/>
      <c r="M60" s="29" t="str">
        <f t="shared" si="1"/>
        <v/>
      </c>
      <c r="N60" s="18" t="str">
        <f t="shared" si="2"/>
        <v/>
      </c>
      <c r="O60" s="51" t="str">
        <f t="shared" si="3"/>
        <v/>
      </c>
      <c r="P60" s="53" t="s">
        <v>550</v>
      </c>
    </row>
    <row r="61" spans="1:16" ht="15" customHeight="1" thickBot="1">
      <c r="A61" s="38" t="s">
        <v>369</v>
      </c>
      <c r="B61" s="19" t="s">
        <v>370</v>
      </c>
      <c r="C61" s="24">
        <v>8595558304752</v>
      </c>
      <c r="D61" s="24" t="s">
        <v>36</v>
      </c>
      <c r="E61" s="21">
        <v>4</v>
      </c>
      <c r="F61" s="21">
        <v>120</v>
      </c>
      <c r="G61" s="50" t="s">
        <v>336</v>
      </c>
      <c r="H61" s="22" t="s">
        <v>29</v>
      </c>
      <c r="I61" s="27">
        <v>1699</v>
      </c>
      <c r="J61" s="26">
        <f t="shared" si="0"/>
        <v>1053.0991735537191</v>
      </c>
      <c r="K61" s="28">
        <f>IF(Tabulka36[[#This Row],[Sloupec9]] = "","",J61*1.21)</f>
        <v>1274.25</v>
      </c>
      <c r="L61" s="31"/>
      <c r="M61" s="29" t="str">
        <f t="shared" si="1"/>
        <v/>
      </c>
      <c r="N61" s="18" t="str">
        <f t="shared" si="2"/>
        <v/>
      </c>
      <c r="O61" s="51" t="str">
        <f t="shared" si="3"/>
        <v xml:space="preserve">poslední kusy </v>
      </c>
      <c r="P61" s="53" t="s">
        <v>551</v>
      </c>
    </row>
    <row r="62" spans="1:16" ht="15" customHeight="1" thickBot="1">
      <c r="A62" s="38" t="s">
        <v>109</v>
      </c>
      <c r="B62" s="19" t="s">
        <v>110</v>
      </c>
      <c r="C62" s="24">
        <v>8595558300082</v>
      </c>
      <c r="D62" s="24" t="s">
        <v>36</v>
      </c>
      <c r="E62" s="21">
        <v>6</v>
      </c>
      <c r="F62" s="21">
        <v>180</v>
      </c>
      <c r="G62" s="50" t="s">
        <v>22</v>
      </c>
      <c r="H62" s="22" t="s">
        <v>29</v>
      </c>
      <c r="I62" s="27">
        <v>1199</v>
      </c>
      <c r="J62" s="26">
        <f t="shared" si="0"/>
        <v>693.63636363636363</v>
      </c>
      <c r="K62" s="28">
        <f>IF(Tabulka36[[#This Row],[Sloupec9]] = "","",J62*1.21)</f>
        <v>839.3</v>
      </c>
      <c r="L62" s="31"/>
      <c r="M62" s="29" t="str">
        <f t="shared" si="1"/>
        <v/>
      </c>
      <c r="N62" s="18" t="str">
        <f t="shared" si="2"/>
        <v/>
      </c>
      <c r="O62" s="51" t="str">
        <f t="shared" si="3"/>
        <v xml:space="preserve">poslední kusy </v>
      </c>
      <c r="P62" s="53" t="s">
        <v>552</v>
      </c>
    </row>
    <row r="63" spans="1:16" ht="15" customHeight="1" thickBot="1">
      <c r="A63" s="38" t="s">
        <v>111</v>
      </c>
      <c r="B63" s="23" t="s">
        <v>112</v>
      </c>
      <c r="C63" s="24">
        <v>8595558302512</v>
      </c>
      <c r="D63" s="24" t="s">
        <v>21</v>
      </c>
      <c r="E63" s="21">
        <v>6</v>
      </c>
      <c r="F63" s="21">
        <v>210</v>
      </c>
      <c r="G63" s="50" t="s">
        <v>22</v>
      </c>
      <c r="H63" s="22" t="s">
        <v>29</v>
      </c>
      <c r="I63" s="27">
        <v>749</v>
      </c>
      <c r="J63" s="26">
        <f t="shared" si="0"/>
        <v>433.30578512396698</v>
      </c>
      <c r="K63" s="28">
        <f>IF(Tabulka36[[#This Row],[Sloupec9]] = "","",J63*1.21)</f>
        <v>524.30000000000007</v>
      </c>
      <c r="L63" s="31"/>
      <c r="M63" s="29" t="str">
        <f t="shared" si="1"/>
        <v/>
      </c>
      <c r="N63" s="18" t="str">
        <f t="shared" si="2"/>
        <v/>
      </c>
      <c r="O63" s="51" t="str">
        <f t="shared" si="3"/>
        <v xml:space="preserve">poslední kusy </v>
      </c>
      <c r="P63" s="53" t="s">
        <v>553</v>
      </c>
    </row>
    <row r="64" spans="1:16" ht="15" customHeight="1" thickBot="1">
      <c r="A64" s="38" t="s">
        <v>371</v>
      </c>
      <c r="B64" s="19" t="s">
        <v>372</v>
      </c>
      <c r="C64" s="24">
        <v>8595558301089</v>
      </c>
      <c r="D64" s="24" t="s">
        <v>36</v>
      </c>
      <c r="E64" s="21">
        <v>6</v>
      </c>
      <c r="F64" s="42">
        <v>216</v>
      </c>
      <c r="G64" s="50" t="s">
        <v>336</v>
      </c>
      <c r="H64" s="22" t="s">
        <v>29</v>
      </c>
      <c r="I64" s="22">
        <v>699</v>
      </c>
      <c r="J64" s="26">
        <f t="shared" si="0"/>
        <v>433.2644628099174</v>
      </c>
      <c r="K64" s="28">
        <f>IF(Tabulka36[[#This Row],[Sloupec9]] = "","",J64*1.21)</f>
        <v>524.25</v>
      </c>
      <c r="L64" s="31"/>
      <c r="M64" s="29" t="str">
        <f t="shared" si="1"/>
        <v/>
      </c>
      <c r="N64" s="18" t="str">
        <f t="shared" si="2"/>
        <v/>
      </c>
      <c r="O64" s="51" t="str">
        <f t="shared" si="3"/>
        <v xml:space="preserve">poslední kusy </v>
      </c>
      <c r="P64" s="53" t="s">
        <v>554</v>
      </c>
    </row>
    <row r="65" spans="1:16" ht="15" customHeight="1" thickBot="1">
      <c r="A65" s="38" t="s">
        <v>113</v>
      </c>
      <c r="B65" s="19" t="s">
        <v>114</v>
      </c>
      <c r="C65" s="24">
        <v>8595558304165</v>
      </c>
      <c r="D65" s="24" t="s">
        <v>21</v>
      </c>
      <c r="E65" s="21">
        <v>6</v>
      </c>
      <c r="F65" s="21">
        <v>324</v>
      </c>
      <c r="G65" s="50" t="s">
        <v>22</v>
      </c>
      <c r="H65" s="22"/>
      <c r="I65" s="27">
        <v>699</v>
      </c>
      <c r="J65" s="26">
        <f t="shared" si="0"/>
        <v>404.38016528925618</v>
      </c>
      <c r="K65" s="28">
        <f>IF(Tabulka36[[#This Row],[Sloupec9]] = "","",J65*1.21)</f>
        <v>489.29999999999995</v>
      </c>
      <c r="L65" s="31"/>
      <c r="M65" s="29" t="str">
        <f t="shared" si="1"/>
        <v/>
      </c>
      <c r="N65" s="18" t="str">
        <f t="shared" si="2"/>
        <v/>
      </c>
      <c r="O65" s="51" t="str">
        <f t="shared" si="3"/>
        <v/>
      </c>
      <c r="P65" s="53" t="s">
        <v>555</v>
      </c>
    </row>
    <row r="66" spans="1:16" ht="15" customHeight="1" thickBot="1">
      <c r="A66" s="38" t="s">
        <v>117</v>
      </c>
      <c r="B66" s="19" t="s">
        <v>118</v>
      </c>
      <c r="C66" s="24">
        <v>8595558305469</v>
      </c>
      <c r="D66" s="24" t="s">
        <v>21</v>
      </c>
      <c r="E66" s="21">
        <v>12</v>
      </c>
      <c r="F66" s="21">
        <v>960</v>
      </c>
      <c r="G66" s="50" t="s">
        <v>22</v>
      </c>
      <c r="H66" s="22" t="s">
        <v>59</v>
      </c>
      <c r="I66" s="27">
        <v>199</v>
      </c>
      <c r="J66" s="26">
        <f t="shared" si="0"/>
        <v>115.12396694214877</v>
      </c>
      <c r="K66" s="28">
        <f>IF(Tabulka36[[#This Row],[Sloupec9]] = "","",J66*1.21)</f>
        <v>139.30000000000001</v>
      </c>
      <c r="L66" s="31"/>
      <c r="M66" s="29" t="str">
        <f t="shared" si="1"/>
        <v/>
      </c>
      <c r="N66" s="18" t="str">
        <f t="shared" si="2"/>
        <v/>
      </c>
      <c r="O66" s="51" t="str">
        <f t="shared" si="3"/>
        <v xml:space="preserve">novinka </v>
      </c>
      <c r="P66" s="53" t="s">
        <v>556</v>
      </c>
    </row>
    <row r="67" spans="1:16" ht="15" customHeight="1" thickBot="1">
      <c r="A67" s="38" t="s">
        <v>119</v>
      </c>
      <c r="B67" s="19" t="s">
        <v>120</v>
      </c>
      <c r="C67" s="24">
        <v>8595558300877</v>
      </c>
      <c r="D67" s="24" t="s">
        <v>21</v>
      </c>
      <c r="E67" s="21">
        <v>12</v>
      </c>
      <c r="F67" s="21">
        <v>960</v>
      </c>
      <c r="G67" s="50" t="s">
        <v>22</v>
      </c>
      <c r="H67" s="22"/>
      <c r="I67" s="27">
        <v>429</v>
      </c>
      <c r="J67" s="26">
        <f t="shared" si="0"/>
        <v>248.18181818181819</v>
      </c>
      <c r="K67" s="28">
        <f>IF(Tabulka36[[#This Row],[Sloupec9]] = "","",J67*1.21)</f>
        <v>300.3</v>
      </c>
      <c r="L67" s="31"/>
      <c r="M67" s="29" t="str">
        <f t="shared" si="1"/>
        <v/>
      </c>
      <c r="N67" s="18" t="str">
        <f t="shared" si="2"/>
        <v/>
      </c>
      <c r="O67" s="51" t="str">
        <f t="shared" si="3"/>
        <v/>
      </c>
      <c r="P67" s="53" t="s">
        <v>557</v>
      </c>
    </row>
    <row r="68" spans="1:16" ht="15" customHeight="1" thickBot="1">
      <c r="A68" s="38" t="s">
        <v>115</v>
      </c>
      <c r="B68" s="19" t="s">
        <v>116</v>
      </c>
      <c r="C68" s="24">
        <v>8595558303861</v>
      </c>
      <c r="D68" s="24" t="s">
        <v>21</v>
      </c>
      <c r="E68" s="21">
        <v>60</v>
      </c>
      <c r="F68" s="21">
        <v>960</v>
      </c>
      <c r="G68" s="50" t="s">
        <v>22</v>
      </c>
      <c r="H68" s="22"/>
      <c r="I68" s="27">
        <v>279</v>
      </c>
      <c r="J68" s="26">
        <f t="shared" si="0"/>
        <v>161.40495867768595</v>
      </c>
      <c r="K68" s="28">
        <f>IF(Tabulka36[[#This Row],[Sloupec9]] = "","",J68*1.21)</f>
        <v>195.3</v>
      </c>
      <c r="L68" s="31"/>
      <c r="M68" s="29" t="str">
        <f t="shared" si="1"/>
        <v/>
      </c>
      <c r="N68" s="18" t="str">
        <f t="shared" si="2"/>
        <v/>
      </c>
      <c r="O68" s="51" t="str">
        <f t="shared" si="3"/>
        <v/>
      </c>
      <c r="P68" s="53" t="s">
        <v>558</v>
      </c>
    </row>
    <row r="69" spans="1:16" ht="15" customHeight="1" thickBot="1">
      <c r="A69" s="38" t="s">
        <v>373</v>
      </c>
      <c r="B69" s="19" t="s">
        <v>374</v>
      </c>
      <c r="C69" s="24">
        <v>8595558305674</v>
      </c>
      <c r="D69" s="24" t="s">
        <v>36</v>
      </c>
      <c r="E69" s="21">
        <v>5</v>
      </c>
      <c r="F69" s="42">
        <v>150</v>
      </c>
      <c r="G69" s="50" t="s">
        <v>336</v>
      </c>
      <c r="H69" s="22" t="s">
        <v>59</v>
      </c>
      <c r="I69" s="22">
        <v>1199</v>
      </c>
      <c r="J69" s="26">
        <f t="shared" ref="J69:J132" si="4">IF($O$2 = 0,"",IF(G69 = "brutto",I69/1.21*(100-$O$2)/100,I69/1.21*(75)/100))</f>
        <v>743.18181818181824</v>
      </c>
      <c r="K69" s="28">
        <f>IF(Tabulka36[[#This Row],[Sloupec9]] = "","",J69*1.21)</f>
        <v>899.25</v>
      </c>
      <c r="L69" s="31"/>
      <c r="M69" s="29" t="str">
        <f t="shared" ref="M69:M132" si="5">IF(J69 = "",IF(L69 = "","",I69*L69/1.21),IF(L69 = "","",J69*L69))</f>
        <v/>
      </c>
      <c r="N69" s="18" t="str">
        <f t="shared" ref="N69:N132" si="6">IF(J69 = "",IF(L69 = "","",I69*L69),IF(L69 = "","",K69*L69))</f>
        <v/>
      </c>
      <c r="O69" s="51" t="str">
        <f t="shared" ref="O69:O132" si="7">IF(H69 = "","", H69)</f>
        <v xml:space="preserve">novinka </v>
      </c>
      <c r="P69" s="53" t="s">
        <v>559</v>
      </c>
    </row>
    <row r="70" spans="1:16" ht="15" customHeight="1" thickBot="1">
      <c r="A70" s="38" t="s">
        <v>121</v>
      </c>
      <c r="B70" s="19" t="s">
        <v>122</v>
      </c>
      <c r="C70" s="24">
        <v>8595558303632</v>
      </c>
      <c r="D70" s="24" t="s">
        <v>36</v>
      </c>
      <c r="E70" s="21">
        <v>60</v>
      </c>
      <c r="F70" s="21">
        <v>960</v>
      </c>
      <c r="G70" s="50" t="s">
        <v>22</v>
      </c>
      <c r="H70" s="22"/>
      <c r="I70" s="27">
        <v>229</v>
      </c>
      <c r="J70" s="26">
        <f t="shared" si="4"/>
        <v>132.47933884297521</v>
      </c>
      <c r="K70" s="28">
        <f>IF(Tabulka36[[#This Row],[Sloupec9]] = "","",J70*1.21)</f>
        <v>160.30000000000001</v>
      </c>
      <c r="L70" s="31"/>
      <c r="M70" s="29" t="str">
        <f t="shared" si="5"/>
        <v/>
      </c>
      <c r="N70" s="18" t="str">
        <f t="shared" si="6"/>
        <v/>
      </c>
      <c r="O70" s="51" t="str">
        <f t="shared" si="7"/>
        <v/>
      </c>
      <c r="P70" s="53" t="s">
        <v>560</v>
      </c>
    </row>
    <row r="71" spans="1:16" ht="15" customHeight="1" thickBot="1">
      <c r="A71" s="38" t="s">
        <v>123</v>
      </c>
      <c r="B71" s="19" t="s">
        <v>124</v>
      </c>
      <c r="C71" s="24">
        <v>8595558303137</v>
      </c>
      <c r="D71" s="24" t="s">
        <v>36</v>
      </c>
      <c r="E71" s="21">
        <v>60</v>
      </c>
      <c r="F71" s="21">
        <v>960</v>
      </c>
      <c r="G71" s="50" t="s">
        <v>22</v>
      </c>
      <c r="H71" s="22" t="s">
        <v>29</v>
      </c>
      <c r="I71" s="27">
        <v>229</v>
      </c>
      <c r="J71" s="26">
        <f t="shared" si="4"/>
        <v>132.47933884297521</v>
      </c>
      <c r="K71" s="28">
        <f>IF(Tabulka36[[#This Row],[Sloupec9]] = "","",J71*1.21)</f>
        <v>160.30000000000001</v>
      </c>
      <c r="L71" s="31"/>
      <c r="M71" s="29" t="str">
        <f t="shared" si="5"/>
        <v/>
      </c>
      <c r="N71" s="18" t="str">
        <f t="shared" si="6"/>
        <v/>
      </c>
      <c r="O71" s="51" t="str">
        <f t="shared" si="7"/>
        <v xml:space="preserve">poslední kusy </v>
      </c>
      <c r="P71" s="53" t="s">
        <v>561</v>
      </c>
    </row>
    <row r="72" spans="1:16" ht="15" customHeight="1" thickBot="1">
      <c r="A72" s="38" t="s">
        <v>125</v>
      </c>
      <c r="B72" s="19" t="s">
        <v>126</v>
      </c>
      <c r="C72" s="24">
        <v>8595558303045</v>
      </c>
      <c r="D72" s="24" t="s">
        <v>36</v>
      </c>
      <c r="E72" s="21">
        <v>60</v>
      </c>
      <c r="F72" s="21">
        <v>960</v>
      </c>
      <c r="G72" s="50" t="s">
        <v>22</v>
      </c>
      <c r="H72" s="22"/>
      <c r="I72" s="27">
        <v>229</v>
      </c>
      <c r="J72" s="26">
        <f t="shared" si="4"/>
        <v>132.47933884297521</v>
      </c>
      <c r="K72" s="28">
        <f>IF(Tabulka36[[#This Row],[Sloupec9]] = "","",J72*1.21)</f>
        <v>160.30000000000001</v>
      </c>
      <c r="L72" s="31"/>
      <c r="M72" s="29" t="str">
        <f t="shared" si="5"/>
        <v/>
      </c>
      <c r="N72" s="18" t="str">
        <f t="shared" si="6"/>
        <v/>
      </c>
      <c r="O72" s="51" t="str">
        <f t="shared" si="7"/>
        <v/>
      </c>
      <c r="P72" s="53" t="s">
        <v>562</v>
      </c>
    </row>
    <row r="73" spans="1:16" ht="15" customHeight="1" thickBot="1">
      <c r="A73" s="38" t="s">
        <v>127</v>
      </c>
      <c r="B73" s="19" t="s">
        <v>128</v>
      </c>
      <c r="C73" s="24">
        <v>8595558303120</v>
      </c>
      <c r="D73" s="24" t="s">
        <v>36</v>
      </c>
      <c r="E73" s="21">
        <v>60</v>
      </c>
      <c r="F73" s="21">
        <v>960</v>
      </c>
      <c r="G73" s="50" t="s">
        <v>22</v>
      </c>
      <c r="H73" s="22"/>
      <c r="I73" s="27">
        <v>229</v>
      </c>
      <c r="J73" s="26">
        <f t="shared" si="4"/>
        <v>132.47933884297521</v>
      </c>
      <c r="K73" s="28">
        <f>IF(Tabulka36[[#This Row],[Sloupec9]] = "","",J73*1.21)</f>
        <v>160.30000000000001</v>
      </c>
      <c r="L73" s="31"/>
      <c r="M73" s="29" t="str">
        <f t="shared" si="5"/>
        <v/>
      </c>
      <c r="N73" s="18" t="str">
        <f t="shared" si="6"/>
        <v/>
      </c>
      <c r="O73" s="51" t="str">
        <f t="shared" si="7"/>
        <v/>
      </c>
      <c r="P73" s="53" t="s">
        <v>563</v>
      </c>
    </row>
    <row r="74" spans="1:16" ht="15" customHeight="1" thickBot="1">
      <c r="A74" s="38" t="s">
        <v>129</v>
      </c>
      <c r="B74" s="19" t="s">
        <v>130</v>
      </c>
      <c r="C74" s="24">
        <v>8595558303441</v>
      </c>
      <c r="D74" s="24" t="s">
        <v>36</v>
      </c>
      <c r="E74" s="21">
        <v>60</v>
      </c>
      <c r="F74" s="21">
        <v>960</v>
      </c>
      <c r="G74" s="50" t="s">
        <v>22</v>
      </c>
      <c r="H74" s="22" t="s">
        <v>29</v>
      </c>
      <c r="I74" s="27">
        <v>229</v>
      </c>
      <c r="J74" s="26">
        <f t="shared" si="4"/>
        <v>132.47933884297521</v>
      </c>
      <c r="K74" s="28">
        <f>IF(Tabulka36[[#This Row],[Sloupec9]] = "","",J74*1.21)</f>
        <v>160.30000000000001</v>
      </c>
      <c r="L74" s="31"/>
      <c r="M74" s="29" t="str">
        <f t="shared" si="5"/>
        <v/>
      </c>
      <c r="N74" s="18" t="str">
        <f t="shared" si="6"/>
        <v/>
      </c>
      <c r="O74" s="51" t="str">
        <f t="shared" si="7"/>
        <v xml:space="preserve">poslední kusy </v>
      </c>
      <c r="P74" s="53" t="s">
        <v>564</v>
      </c>
    </row>
    <row r="75" spans="1:16" ht="15" customHeight="1" thickBot="1">
      <c r="A75" s="38" t="s">
        <v>131</v>
      </c>
      <c r="B75" s="23" t="s">
        <v>132</v>
      </c>
      <c r="C75" s="24">
        <v>8595558302765</v>
      </c>
      <c r="D75" s="24" t="s">
        <v>36</v>
      </c>
      <c r="E75" s="21">
        <v>60</v>
      </c>
      <c r="F75" s="21">
        <v>960</v>
      </c>
      <c r="G75" s="50" t="s">
        <v>22</v>
      </c>
      <c r="H75" s="22"/>
      <c r="I75" s="27">
        <v>229</v>
      </c>
      <c r="J75" s="26">
        <f t="shared" si="4"/>
        <v>132.47933884297521</v>
      </c>
      <c r="K75" s="28">
        <f>IF(Tabulka36[[#This Row],[Sloupec9]] = "","",J75*1.21)</f>
        <v>160.30000000000001</v>
      </c>
      <c r="L75" s="31"/>
      <c r="M75" s="29" t="str">
        <f t="shared" si="5"/>
        <v/>
      </c>
      <c r="N75" s="18" t="str">
        <f t="shared" si="6"/>
        <v/>
      </c>
      <c r="O75" s="51" t="str">
        <f t="shared" si="7"/>
        <v/>
      </c>
      <c r="P75" s="53" t="s">
        <v>565</v>
      </c>
    </row>
    <row r="76" spans="1:16" ht="15" customHeight="1" thickBot="1">
      <c r="A76" s="38" t="s">
        <v>133</v>
      </c>
      <c r="B76" s="23" t="s">
        <v>134</v>
      </c>
      <c r="C76" s="24">
        <v>8595558303038</v>
      </c>
      <c r="D76" s="24" t="s">
        <v>36</v>
      </c>
      <c r="E76" s="21">
        <v>60</v>
      </c>
      <c r="F76" s="21">
        <v>960</v>
      </c>
      <c r="G76" s="50" t="s">
        <v>22</v>
      </c>
      <c r="H76" s="22"/>
      <c r="I76" s="27">
        <v>229</v>
      </c>
      <c r="J76" s="26">
        <f t="shared" si="4"/>
        <v>132.47933884297521</v>
      </c>
      <c r="K76" s="28">
        <f>IF(Tabulka36[[#This Row],[Sloupec9]] = "","",J76*1.21)</f>
        <v>160.30000000000001</v>
      </c>
      <c r="L76" s="31"/>
      <c r="M76" s="29" t="str">
        <f t="shared" si="5"/>
        <v/>
      </c>
      <c r="N76" s="18" t="str">
        <f t="shared" si="6"/>
        <v/>
      </c>
      <c r="O76" s="51" t="str">
        <f t="shared" si="7"/>
        <v/>
      </c>
      <c r="P76" s="53" t="s">
        <v>566</v>
      </c>
    </row>
    <row r="77" spans="1:16" ht="15" customHeight="1" thickBot="1">
      <c r="A77" s="38" t="s">
        <v>135</v>
      </c>
      <c r="B77" s="23" t="s">
        <v>136</v>
      </c>
      <c r="C77" s="24">
        <v>8595558303458</v>
      </c>
      <c r="D77" s="24" t="s">
        <v>36</v>
      </c>
      <c r="E77" s="21">
        <v>60</v>
      </c>
      <c r="F77" s="21">
        <v>960</v>
      </c>
      <c r="G77" s="50" t="s">
        <v>22</v>
      </c>
      <c r="H77" s="22"/>
      <c r="I77" s="27">
        <v>229</v>
      </c>
      <c r="J77" s="26">
        <f t="shared" si="4"/>
        <v>132.47933884297521</v>
      </c>
      <c r="K77" s="28">
        <f>IF(Tabulka36[[#This Row],[Sloupec9]] = "","",J77*1.21)</f>
        <v>160.30000000000001</v>
      </c>
      <c r="L77" s="31"/>
      <c r="M77" s="29" t="str">
        <f t="shared" si="5"/>
        <v/>
      </c>
      <c r="N77" s="18" t="str">
        <f t="shared" si="6"/>
        <v/>
      </c>
      <c r="O77" s="51" t="str">
        <f t="shared" si="7"/>
        <v/>
      </c>
      <c r="P77" s="53" t="s">
        <v>567</v>
      </c>
    </row>
    <row r="78" spans="1:16" ht="15" customHeight="1" thickBot="1">
      <c r="A78" s="38" t="s">
        <v>137</v>
      </c>
      <c r="B78" s="19" t="s">
        <v>138</v>
      </c>
      <c r="C78" s="24">
        <v>8595558305452</v>
      </c>
      <c r="D78" s="24" t="s">
        <v>36</v>
      </c>
      <c r="E78" s="21">
        <v>60</v>
      </c>
      <c r="F78" s="21">
        <v>960</v>
      </c>
      <c r="G78" s="50" t="s">
        <v>22</v>
      </c>
      <c r="H78" s="22"/>
      <c r="I78" s="27">
        <v>229</v>
      </c>
      <c r="J78" s="26">
        <f t="shared" si="4"/>
        <v>132.47933884297521</v>
      </c>
      <c r="K78" s="28">
        <f>IF(Tabulka36[[#This Row],[Sloupec9]] = "","",J78*1.21)</f>
        <v>160.30000000000001</v>
      </c>
      <c r="L78" s="31"/>
      <c r="M78" s="29" t="str">
        <f t="shared" si="5"/>
        <v/>
      </c>
      <c r="N78" s="18" t="str">
        <f t="shared" si="6"/>
        <v/>
      </c>
      <c r="O78" s="51" t="str">
        <f t="shared" si="7"/>
        <v/>
      </c>
      <c r="P78" s="53" t="s">
        <v>568</v>
      </c>
    </row>
    <row r="79" spans="1:16" ht="15" customHeight="1" thickBot="1">
      <c r="A79" s="38" t="s">
        <v>375</v>
      </c>
      <c r="B79" s="19" t="s">
        <v>376</v>
      </c>
      <c r="C79" s="24">
        <v>8595558300662</v>
      </c>
      <c r="D79" s="24" t="s">
        <v>36</v>
      </c>
      <c r="E79" s="21">
        <v>6</v>
      </c>
      <c r="F79" s="21">
        <v>150</v>
      </c>
      <c r="G79" s="50" t="s">
        <v>336</v>
      </c>
      <c r="H79" s="22"/>
      <c r="I79" s="27">
        <v>1299</v>
      </c>
      <c r="J79" s="26">
        <f t="shared" si="4"/>
        <v>805.16528925619843</v>
      </c>
      <c r="K79" s="28">
        <f>IF(Tabulka36[[#This Row],[Sloupec9]] = "","",J79*1.21)</f>
        <v>974.25000000000011</v>
      </c>
      <c r="L79" s="31"/>
      <c r="M79" s="29" t="str">
        <f t="shared" si="5"/>
        <v/>
      </c>
      <c r="N79" s="18" t="str">
        <f t="shared" si="6"/>
        <v/>
      </c>
      <c r="O79" s="51" t="str">
        <f t="shared" si="7"/>
        <v/>
      </c>
      <c r="P79" s="53" t="s">
        <v>569</v>
      </c>
    </row>
    <row r="80" spans="1:16" ht="15" customHeight="1" thickBot="1">
      <c r="A80" s="38" t="s">
        <v>139</v>
      </c>
      <c r="B80" s="23" t="s">
        <v>140</v>
      </c>
      <c r="C80" s="24">
        <v>8595558305407</v>
      </c>
      <c r="D80" s="24" t="s">
        <v>21</v>
      </c>
      <c r="E80" s="21">
        <v>48</v>
      </c>
      <c r="F80" s="21">
        <v>960</v>
      </c>
      <c r="G80" s="50" t="s">
        <v>22</v>
      </c>
      <c r="H80" s="22" t="s">
        <v>141</v>
      </c>
      <c r="I80" s="27">
        <v>169</v>
      </c>
      <c r="J80" s="26">
        <f t="shared" si="4"/>
        <v>97.768595041322314</v>
      </c>
      <c r="K80" s="28">
        <f>IF(Tabulka36[[#This Row],[Sloupec9]] = "","",J80*1.21)</f>
        <v>118.3</v>
      </c>
      <c r="L80" s="31"/>
      <c r="M80" s="29" t="str">
        <f t="shared" si="5"/>
        <v/>
      </c>
      <c r="N80" s="18" t="str">
        <f t="shared" si="6"/>
        <v/>
      </c>
      <c r="O80" s="51" t="str">
        <f t="shared" si="7"/>
        <v xml:space="preserve">displej 6 ks </v>
      </c>
      <c r="P80" s="53" t="s">
        <v>570</v>
      </c>
    </row>
    <row r="81" spans="1:16" ht="15" customHeight="1" thickBot="1">
      <c r="A81" s="38" t="s">
        <v>142</v>
      </c>
      <c r="B81" s="23" t="s">
        <v>143</v>
      </c>
      <c r="C81" s="24">
        <v>8595558305476</v>
      </c>
      <c r="D81" s="24" t="s">
        <v>21</v>
      </c>
      <c r="E81" s="21">
        <v>12</v>
      </c>
      <c r="F81" s="21">
        <v>960</v>
      </c>
      <c r="G81" s="50" t="s">
        <v>22</v>
      </c>
      <c r="H81" s="22" t="s">
        <v>59</v>
      </c>
      <c r="I81" s="27">
        <v>199</v>
      </c>
      <c r="J81" s="26">
        <f t="shared" si="4"/>
        <v>115.12396694214877</v>
      </c>
      <c r="K81" s="28">
        <f>IF(Tabulka36[[#This Row],[Sloupec9]] = "","",J81*1.21)</f>
        <v>139.30000000000001</v>
      </c>
      <c r="L81" s="31"/>
      <c r="M81" s="29" t="str">
        <f t="shared" si="5"/>
        <v/>
      </c>
      <c r="N81" s="18" t="str">
        <f t="shared" si="6"/>
        <v/>
      </c>
      <c r="O81" s="51" t="str">
        <f t="shared" si="7"/>
        <v xml:space="preserve">novinka </v>
      </c>
      <c r="P81" s="53" t="s">
        <v>571</v>
      </c>
    </row>
    <row r="82" spans="1:16" ht="15" customHeight="1" thickBot="1">
      <c r="A82" s="38" t="s">
        <v>144</v>
      </c>
      <c r="B82" s="19" t="s">
        <v>145</v>
      </c>
      <c r="C82" s="24">
        <v>8595558304936</v>
      </c>
      <c r="D82" s="24" t="s">
        <v>21</v>
      </c>
      <c r="E82" s="21">
        <v>6</v>
      </c>
      <c r="F82" s="21">
        <v>546</v>
      </c>
      <c r="G82" s="50" t="s">
        <v>22</v>
      </c>
      <c r="H82" s="22"/>
      <c r="I82" s="27">
        <v>699</v>
      </c>
      <c r="J82" s="26">
        <f t="shared" si="4"/>
        <v>404.38016528925618</v>
      </c>
      <c r="K82" s="28">
        <f>IF(Tabulka36[[#This Row],[Sloupec9]] = "","",J82*1.21)</f>
        <v>489.29999999999995</v>
      </c>
      <c r="L82" s="31"/>
      <c r="M82" s="29" t="str">
        <f t="shared" si="5"/>
        <v/>
      </c>
      <c r="N82" s="18" t="str">
        <f t="shared" si="6"/>
        <v/>
      </c>
      <c r="O82" s="51" t="str">
        <f t="shared" si="7"/>
        <v/>
      </c>
      <c r="P82" s="53" t="s">
        <v>572</v>
      </c>
    </row>
    <row r="83" spans="1:16" ht="15" customHeight="1" thickBot="1">
      <c r="A83" s="38" t="s">
        <v>377</v>
      </c>
      <c r="B83" s="19" t="s">
        <v>378</v>
      </c>
      <c r="C83" s="24">
        <v>8595558305193</v>
      </c>
      <c r="D83" s="24" t="s">
        <v>36</v>
      </c>
      <c r="E83" s="21">
        <v>6</v>
      </c>
      <c r="F83" s="21">
        <v>150</v>
      </c>
      <c r="G83" s="50" t="s">
        <v>336</v>
      </c>
      <c r="H83" s="22" t="s">
        <v>29</v>
      </c>
      <c r="I83" s="27">
        <v>1299</v>
      </c>
      <c r="J83" s="26">
        <f t="shared" si="4"/>
        <v>805.16528925619843</v>
      </c>
      <c r="K83" s="28">
        <f>IF(Tabulka36[[#This Row],[Sloupec9]] = "","",J83*1.21)</f>
        <v>974.25000000000011</v>
      </c>
      <c r="L83" s="31"/>
      <c r="M83" s="29" t="str">
        <f t="shared" si="5"/>
        <v/>
      </c>
      <c r="N83" s="18" t="str">
        <f t="shared" si="6"/>
        <v/>
      </c>
      <c r="O83" s="51" t="str">
        <f t="shared" si="7"/>
        <v xml:space="preserve">poslední kusy </v>
      </c>
      <c r="P83" s="53" t="s">
        <v>573</v>
      </c>
    </row>
    <row r="84" spans="1:16" ht="15" customHeight="1" thickBot="1">
      <c r="A84" s="38" t="s">
        <v>146</v>
      </c>
      <c r="B84" s="19" t="s">
        <v>147</v>
      </c>
      <c r="C84" s="24">
        <v>8595558304134</v>
      </c>
      <c r="D84" s="24" t="s">
        <v>21</v>
      </c>
      <c r="E84" s="21">
        <v>6</v>
      </c>
      <c r="F84" s="21">
        <v>324</v>
      </c>
      <c r="G84" s="50" t="s">
        <v>22</v>
      </c>
      <c r="H84" s="22" t="s">
        <v>29</v>
      </c>
      <c r="I84" s="27">
        <v>699</v>
      </c>
      <c r="J84" s="26">
        <f t="shared" si="4"/>
        <v>404.38016528925618</v>
      </c>
      <c r="K84" s="28">
        <f>IF(Tabulka36[[#This Row],[Sloupec9]] = "","",J84*1.21)</f>
        <v>489.29999999999995</v>
      </c>
      <c r="L84" s="31"/>
      <c r="M84" s="29" t="str">
        <f t="shared" si="5"/>
        <v/>
      </c>
      <c r="N84" s="18" t="str">
        <f t="shared" si="6"/>
        <v/>
      </c>
      <c r="O84" s="51" t="str">
        <f t="shared" si="7"/>
        <v xml:space="preserve">poslední kusy </v>
      </c>
      <c r="P84" s="53" t="s">
        <v>574</v>
      </c>
    </row>
    <row r="85" spans="1:16" ht="15" customHeight="1" thickBot="1">
      <c r="A85" s="38" t="s">
        <v>148</v>
      </c>
      <c r="B85" s="23" t="s">
        <v>149</v>
      </c>
      <c r="C85" s="24">
        <v>8595558304141</v>
      </c>
      <c r="D85" s="24" t="s">
        <v>21</v>
      </c>
      <c r="E85" s="21">
        <v>6</v>
      </c>
      <c r="F85" s="21">
        <v>324</v>
      </c>
      <c r="G85" s="50" t="s">
        <v>22</v>
      </c>
      <c r="H85" s="22"/>
      <c r="I85" s="27">
        <v>699</v>
      </c>
      <c r="J85" s="26">
        <f t="shared" si="4"/>
        <v>404.38016528925618</v>
      </c>
      <c r="K85" s="28">
        <f>IF(Tabulka36[[#This Row],[Sloupec9]] = "","",J85*1.21)</f>
        <v>489.29999999999995</v>
      </c>
      <c r="L85" s="31"/>
      <c r="M85" s="29" t="str">
        <f t="shared" si="5"/>
        <v/>
      </c>
      <c r="N85" s="18" t="str">
        <f t="shared" si="6"/>
        <v/>
      </c>
      <c r="O85" s="51" t="str">
        <f t="shared" si="7"/>
        <v/>
      </c>
      <c r="P85" s="53" t="s">
        <v>575</v>
      </c>
    </row>
    <row r="86" spans="1:16" ht="15" customHeight="1" thickBot="1">
      <c r="A86" s="38" t="s">
        <v>150</v>
      </c>
      <c r="B86" s="23" t="s">
        <v>151</v>
      </c>
      <c r="C86" s="24">
        <v>8595558304332</v>
      </c>
      <c r="D86" s="24" t="s">
        <v>21</v>
      </c>
      <c r="E86" s="21">
        <v>35</v>
      </c>
      <c r="F86" s="21">
        <v>960</v>
      </c>
      <c r="G86" s="50" t="s">
        <v>22</v>
      </c>
      <c r="H86" s="22" t="s">
        <v>152</v>
      </c>
      <c r="I86" s="27">
        <v>299</v>
      </c>
      <c r="J86" s="26">
        <f t="shared" si="4"/>
        <v>172.97520661157026</v>
      </c>
      <c r="K86" s="28">
        <f>IF(Tabulka36[[#This Row],[Sloupec9]] = "","",J86*1.21)</f>
        <v>209.3</v>
      </c>
      <c r="L86" s="31"/>
      <c r="M86" s="29" t="str">
        <f t="shared" si="5"/>
        <v/>
      </c>
      <c r="N86" s="18" t="str">
        <f t="shared" si="6"/>
        <v/>
      </c>
      <c r="O86" s="51" t="str">
        <f t="shared" si="7"/>
        <v xml:space="preserve">opět skladem - nová grafika </v>
      </c>
      <c r="P86" s="53" t="s">
        <v>576</v>
      </c>
    </row>
    <row r="87" spans="1:16" ht="15" customHeight="1" thickBot="1">
      <c r="A87" s="38" t="s">
        <v>379</v>
      </c>
      <c r="B87" s="19" t="s">
        <v>380</v>
      </c>
      <c r="C87" s="24">
        <v>8595558309788</v>
      </c>
      <c r="D87" s="24" t="s">
        <v>36</v>
      </c>
      <c r="E87" s="21">
        <v>20</v>
      </c>
      <c r="F87" s="42">
        <v>960</v>
      </c>
      <c r="G87" s="50" t="s">
        <v>336</v>
      </c>
      <c r="H87" s="22"/>
      <c r="I87" s="22">
        <v>129</v>
      </c>
      <c r="J87" s="26">
        <f t="shared" si="4"/>
        <v>79.95867768595042</v>
      </c>
      <c r="K87" s="28">
        <f>IF(Tabulka36[[#This Row],[Sloupec9]] = "","",J87*1.21)</f>
        <v>96.75</v>
      </c>
      <c r="L87" s="31"/>
      <c r="M87" s="29" t="str">
        <f t="shared" si="5"/>
        <v/>
      </c>
      <c r="N87" s="18" t="str">
        <f t="shared" si="6"/>
        <v/>
      </c>
      <c r="O87" s="51" t="str">
        <f t="shared" si="7"/>
        <v/>
      </c>
      <c r="P87" s="54"/>
    </row>
    <row r="88" spans="1:16" ht="15" customHeight="1" thickBot="1">
      <c r="A88" s="38" t="s">
        <v>153</v>
      </c>
      <c r="B88" s="19" t="s">
        <v>154</v>
      </c>
      <c r="C88" s="24">
        <v>8595558302604</v>
      </c>
      <c r="D88" s="24" t="s">
        <v>21</v>
      </c>
      <c r="E88" s="21">
        <v>6</v>
      </c>
      <c r="F88" s="21">
        <v>528</v>
      </c>
      <c r="G88" s="50" t="s">
        <v>22</v>
      </c>
      <c r="H88" s="22"/>
      <c r="I88" s="27">
        <v>599</v>
      </c>
      <c r="J88" s="26">
        <f t="shared" si="4"/>
        <v>346.52892561983469</v>
      </c>
      <c r="K88" s="28">
        <f>IF(Tabulka36[[#This Row],[Sloupec9]] = "","",J88*1.21)</f>
        <v>419.29999999999995</v>
      </c>
      <c r="L88" s="31"/>
      <c r="M88" s="29" t="str">
        <f t="shared" si="5"/>
        <v/>
      </c>
      <c r="N88" s="18" t="str">
        <f t="shared" si="6"/>
        <v/>
      </c>
      <c r="O88" s="51" t="str">
        <f t="shared" si="7"/>
        <v/>
      </c>
      <c r="P88" s="53" t="s">
        <v>577</v>
      </c>
    </row>
    <row r="89" spans="1:16" ht="15" customHeight="1" thickBot="1">
      <c r="A89" s="38" t="s">
        <v>155</v>
      </c>
      <c r="B89" s="23" t="s">
        <v>156</v>
      </c>
      <c r="C89" s="24">
        <v>8595558304929</v>
      </c>
      <c r="D89" s="24" t="s">
        <v>21</v>
      </c>
      <c r="E89" s="21">
        <v>6</v>
      </c>
      <c r="F89" s="21">
        <v>384</v>
      </c>
      <c r="G89" s="50" t="s">
        <v>22</v>
      </c>
      <c r="H89" s="22"/>
      <c r="I89" s="27">
        <v>849</v>
      </c>
      <c r="J89" s="26">
        <f t="shared" si="4"/>
        <v>491.15702479338842</v>
      </c>
      <c r="K89" s="28">
        <f>IF(Tabulka36[[#This Row],[Sloupec9]] = "","",J89*1.21)</f>
        <v>594.29999999999995</v>
      </c>
      <c r="L89" s="31"/>
      <c r="M89" s="29" t="str">
        <f t="shared" si="5"/>
        <v/>
      </c>
      <c r="N89" s="18" t="str">
        <f t="shared" si="6"/>
        <v/>
      </c>
      <c r="O89" s="51" t="str">
        <f t="shared" si="7"/>
        <v/>
      </c>
      <c r="P89" s="53" t="s">
        <v>578</v>
      </c>
    </row>
    <row r="90" spans="1:16" ht="15" customHeight="1" thickBot="1">
      <c r="A90" s="38" t="s">
        <v>157</v>
      </c>
      <c r="B90" s="23" t="s">
        <v>158</v>
      </c>
      <c r="C90" s="24">
        <v>8595558305599</v>
      </c>
      <c r="D90" s="24" t="s">
        <v>21</v>
      </c>
      <c r="E90" s="21">
        <v>24</v>
      </c>
      <c r="F90" s="21">
        <v>504</v>
      </c>
      <c r="G90" s="50" t="s">
        <v>22</v>
      </c>
      <c r="H90" s="22" t="s">
        <v>59</v>
      </c>
      <c r="I90" s="27">
        <v>499</v>
      </c>
      <c r="J90" s="26">
        <f t="shared" si="4"/>
        <v>288.67768595041326</v>
      </c>
      <c r="K90" s="28">
        <f>IF(Tabulka36[[#This Row],[Sloupec9]] = "","",J90*1.21)</f>
        <v>349.3</v>
      </c>
      <c r="L90" s="31"/>
      <c r="M90" s="29" t="str">
        <f t="shared" si="5"/>
        <v/>
      </c>
      <c r="N90" s="18" t="str">
        <f t="shared" si="6"/>
        <v/>
      </c>
      <c r="O90" s="51" t="str">
        <f t="shared" si="7"/>
        <v xml:space="preserve">novinka </v>
      </c>
      <c r="P90" s="53" t="s">
        <v>579</v>
      </c>
    </row>
    <row r="91" spans="1:16" ht="15" customHeight="1" thickBot="1">
      <c r="A91" s="38" t="s">
        <v>381</v>
      </c>
      <c r="B91" s="19" t="s">
        <v>382</v>
      </c>
      <c r="C91" s="24">
        <v>8595558309818</v>
      </c>
      <c r="D91" s="24"/>
      <c r="E91" s="21">
        <v>1000</v>
      </c>
      <c r="F91" s="21">
        <v>960</v>
      </c>
      <c r="G91" s="50" t="s">
        <v>336</v>
      </c>
      <c r="H91" s="22" t="s">
        <v>59</v>
      </c>
      <c r="I91" s="27">
        <v>49</v>
      </c>
      <c r="J91" s="26">
        <f t="shared" si="4"/>
        <v>30.371900826446282</v>
      </c>
      <c r="K91" s="28">
        <f>IF(Tabulka36[[#This Row],[Sloupec9]] = "","",J91*1.21)</f>
        <v>36.75</v>
      </c>
      <c r="L91" s="31"/>
      <c r="M91" s="29" t="str">
        <f t="shared" si="5"/>
        <v/>
      </c>
      <c r="N91" s="18" t="str">
        <f t="shared" si="6"/>
        <v/>
      </c>
      <c r="O91" s="51" t="str">
        <f t="shared" si="7"/>
        <v xml:space="preserve">novinka </v>
      </c>
      <c r="P91" s="54"/>
    </row>
    <row r="92" spans="1:16" ht="15" customHeight="1" thickBot="1">
      <c r="A92" s="38" t="s">
        <v>159</v>
      </c>
      <c r="B92" s="19" t="s">
        <v>160</v>
      </c>
      <c r="C92" s="24">
        <v>8595558303342</v>
      </c>
      <c r="D92" s="24" t="s">
        <v>21</v>
      </c>
      <c r="E92" s="21">
        <v>6</v>
      </c>
      <c r="F92" s="21">
        <v>672</v>
      </c>
      <c r="G92" s="50" t="s">
        <v>22</v>
      </c>
      <c r="H92" s="22"/>
      <c r="I92" s="27">
        <v>549</v>
      </c>
      <c r="J92" s="26">
        <f t="shared" si="4"/>
        <v>317.60330578512401</v>
      </c>
      <c r="K92" s="28">
        <f>IF(Tabulka36[[#This Row],[Sloupec9]] = "","",J92*1.21)</f>
        <v>384.3</v>
      </c>
      <c r="L92" s="31"/>
      <c r="M92" s="29" t="str">
        <f t="shared" si="5"/>
        <v/>
      </c>
      <c r="N92" s="18" t="str">
        <f t="shared" si="6"/>
        <v/>
      </c>
      <c r="O92" s="51" t="str">
        <f t="shared" si="7"/>
        <v/>
      </c>
      <c r="P92" s="53" t="s">
        <v>580</v>
      </c>
    </row>
    <row r="93" spans="1:16" ht="15" customHeight="1" thickBot="1">
      <c r="A93" s="38" t="s">
        <v>383</v>
      </c>
      <c r="B93" s="19" t="s">
        <v>384</v>
      </c>
      <c r="C93" s="24">
        <v>8595558305131</v>
      </c>
      <c r="D93" s="24" t="s">
        <v>21</v>
      </c>
      <c r="E93" s="21">
        <v>288</v>
      </c>
      <c r="F93" s="42">
        <v>500</v>
      </c>
      <c r="G93" s="50" t="s">
        <v>336</v>
      </c>
      <c r="H93" s="22"/>
      <c r="I93" s="22">
        <v>149</v>
      </c>
      <c r="J93" s="26">
        <f t="shared" si="4"/>
        <v>92.355371900826455</v>
      </c>
      <c r="K93" s="28">
        <f>IF(Tabulka36[[#This Row],[Sloupec9]] = "","",J93*1.21)</f>
        <v>111.75000000000001</v>
      </c>
      <c r="L93" s="31"/>
      <c r="M93" s="29" t="str">
        <f t="shared" si="5"/>
        <v/>
      </c>
      <c r="N93" s="18" t="str">
        <f t="shared" si="6"/>
        <v/>
      </c>
      <c r="O93" s="51" t="str">
        <f t="shared" si="7"/>
        <v/>
      </c>
      <c r="P93" s="53" t="s">
        <v>581</v>
      </c>
    </row>
    <row r="94" spans="1:16" ht="15" customHeight="1" thickBot="1">
      <c r="A94" s="38" t="s">
        <v>161</v>
      </c>
      <c r="B94" s="19" t="s">
        <v>162</v>
      </c>
      <c r="C94" s="24">
        <v>8595558304400</v>
      </c>
      <c r="D94" s="24" t="s">
        <v>21</v>
      </c>
      <c r="E94" s="21">
        <v>6</v>
      </c>
      <c r="F94" s="21">
        <v>336</v>
      </c>
      <c r="G94" s="50" t="s">
        <v>22</v>
      </c>
      <c r="H94" s="22" t="s">
        <v>29</v>
      </c>
      <c r="I94" s="27">
        <v>699</v>
      </c>
      <c r="J94" s="26">
        <f t="shared" si="4"/>
        <v>404.38016528925618</v>
      </c>
      <c r="K94" s="28">
        <f>IF(Tabulka36[[#This Row],[Sloupec9]] = "","",J94*1.21)</f>
        <v>489.29999999999995</v>
      </c>
      <c r="L94" s="31"/>
      <c r="M94" s="29" t="str">
        <f t="shared" si="5"/>
        <v/>
      </c>
      <c r="N94" s="18" t="str">
        <f t="shared" si="6"/>
        <v/>
      </c>
      <c r="O94" s="51" t="str">
        <f t="shared" si="7"/>
        <v xml:space="preserve">poslední kusy </v>
      </c>
      <c r="P94" s="53" t="s">
        <v>582</v>
      </c>
    </row>
    <row r="95" spans="1:16" ht="15" customHeight="1" thickBot="1">
      <c r="A95" s="38" t="s">
        <v>163</v>
      </c>
      <c r="B95" s="19" t="s">
        <v>164</v>
      </c>
      <c r="C95" s="24">
        <v>8595558303823</v>
      </c>
      <c r="D95" s="24" t="s">
        <v>36</v>
      </c>
      <c r="E95" s="21">
        <v>8</v>
      </c>
      <c r="F95" s="21">
        <v>832</v>
      </c>
      <c r="G95" s="50" t="s">
        <v>22</v>
      </c>
      <c r="H95" s="22"/>
      <c r="I95" s="27">
        <v>799</v>
      </c>
      <c r="J95" s="26">
        <f t="shared" si="4"/>
        <v>462.23140495867773</v>
      </c>
      <c r="K95" s="28">
        <f>IF(Tabulka36[[#This Row],[Sloupec9]] = "","",J95*1.21)</f>
        <v>559.30000000000007</v>
      </c>
      <c r="L95" s="31"/>
      <c r="M95" s="29" t="str">
        <f t="shared" si="5"/>
        <v/>
      </c>
      <c r="N95" s="18" t="str">
        <f t="shared" si="6"/>
        <v/>
      </c>
      <c r="O95" s="51" t="str">
        <f t="shared" si="7"/>
        <v/>
      </c>
      <c r="P95" s="53" t="s">
        <v>583</v>
      </c>
    </row>
    <row r="96" spans="1:16" ht="15" customHeight="1" thickBot="1">
      <c r="A96" s="38" t="s">
        <v>165</v>
      </c>
      <c r="B96" s="19" t="s">
        <v>166</v>
      </c>
      <c r="C96" s="24">
        <v>8595558305445</v>
      </c>
      <c r="D96" s="24" t="s">
        <v>36</v>
      </c>
      <c r="E96" s="21">
        <v>24</v>
      </c>
      <c r="F96" s="21">
        <v>960</v>
      </c>
      <c r="G96" s="50" t="s">
        <v>22</v>
      </c>
      <c r="H96" s="22" t="s">
        <v>59</v>
      </c>
      <c r="I96" s="27">
        <v>499</v>
      </c>
      <c r="J96" s="26">
        <f t="shared" si="4"/>
        <v>288.67768595041326</v>
      </c>
      <c r="K96" s="28">
        <f>IF(Tabulka36[[#This Row],[Sloupec9]] = "","",J96*1.21)</f>
        <v>349.3</v>
      </c>
      <c r="L96" s="31"/>
      <c r="M96" s="29" t="str">
        <f t="shared" si="5"/>
        <v/>
      </c>
      <c r="N96" s="18" t="str">
        <f t="shared" si="6"/>
        <v/>
      </c>
      <c r="O96" s="51" t="str">
        <f t="shared" si="7"/>
        <v xml:space="preserve">novinka </v>
      </c>
      <c r="P96" s="53" t="s">
        <v>584</v>
      </c>
    </row>
    <row r="97" spans="1:16" ht="15" customHeight="1" thickBot="1">
      <c r="A97" s="38" t="s">
        <v>167</v>
      </c>
      <c r="B97" s="19" t="s">
        <v>168</v>
      </c>
      <c r="C97" s="24">
        <v>8595558305391</v>
      </c>
      <c r="D97" s="24" t="s">
        <v>21</v>
      </c>
      <c r="E97" s="21">
        <v>48</v>
      </c>
      <c r="F97" s="21">
        <v>960</v>
      </c>
      <c r="G97" s="50" t="s">
        <v>22</v>
      </c>
      <c r="H97" s="22" t="s">
        <v>141</v>
      </c>
      <c r="I97" s="27">
        <v>169</v>
      </c>
      <c r="J97" s="26">
        <f t="shared" si="4"/>
        <v>97.768595041322314</v>
      </c>
      <c r="K97" s="28">
        <f>IF(Tabulka36[[#This Row],[Sloupec9]] = "","",J97*1.21)</f>
        <v>118.3</v>
      </c>
      <c r="L97" s="31"/>
      <c r="M97" s="29" t="str">
        <f t="shared" si="5"/>
        <v/>
      </c>
      <c r="N97" s="18" t="str">
        <f t="shared" si="6"/>
        <v/>
      </c>
      <c r="O97" s="51" t="str">
        <f t="shared" si="7"/>
        <v xml:space="preserve">displej 6 ks </v>
      </c>
      <c r="P97" s="53" t="s">
        <v>585</v>
      </c>
    </row>
    <row r="98" spans="1:16" ht="15" customHeight="1" thickBot="1">
      <c r="A98" s="38" t="s">
        <v>385</v>
      </c>
      <c r="B98" s="19" t="s">
        <v>386</v>
      </c>
      <c r="C98" s="24">
        <v>8595558305681</v>
      </c>
      <c r="D98" s="24" t="s">
        <v>36</v>
      </c>
      <c r="E98" s="21">
        <v>6</v>
      </c>
      <c r="F98" s="42">
        <v>216</v>
      </c>
      <c r="G98" s="50" t="s">
        <v>336</v>
      </c>
      <c r="H98" s="22" t="s">
        <v>59</v>
      </c>
      <c r="I98" s="22">
        <v>899</v>
      </c>
      <c r="J98" s="26">
        <f t="shared" si="4"/>
        <v>557.23140495867767</v>
      </c>
      <c r="K98" s="28">
        <f>IF(Tabulka36[[#This Row],[Sloupec9]] = "","",J98*1.21)</f>
        <v>674.25</v>
      </c>
      <c r="L98" s="31"/>
      <c r="M98" s="29" t="str">
        <f t="shared" si="5"/>
        <v/>
      </c>
      <c r="N98" s="18" t="str">
        <f t="shared" si="6"/>
        <v/>
      </c>
      <c r="O98" s="51" t="str">
        <f t="shared" si="7"/>
        <v xml:space="preserve">novinka </v>
      </c>
      <c r="P98" s="53" t="s">
        <v>586</v>
      </c>
    </row>
    <row r="99" spans="1:16" ht="15" customHeight="1" thickBot="1">
      <c r="A99" s="38" t="s">
        <v>169</v>
      </c>
      <c r="B99" s="19" t="s">
        <v>170</v>
      </c>
      <c r="C99" s="24">
        <v>8595558304943</v>
      </c>
      <c r="D99" s="24" t="s">
        <v>36</v>
      </c>
      <c r="E99" s="21">
        <v>6</v>
      </c>
      <c r="F99" s="21">
        <v>336</v>
      </c>
      <c r="G99" s="50" t="s">
        <v>22</v>
      </c>
      <c r="H99" s="22" t="s">
        <v>29</v>
      </c>
      <c r="I99" s="27">
        <v>799</v>
      </c>
      <c r="J99" s="26">
        <f t="shared" si="4"/>
        <v>462.23140495867773</v>
      </c>
      <c r="K99" s="28">
        <f>IF(Tabulka36[[#This Row],[Sloupec9]] = "","",J99*1.21)</f>
        <v>559.30000000000007</v>
      </c>
      <c r="L99" s="31"/>
      <c r="M99" s="29" t="str">
        <f t="shared" si="5"/>
        <v/>
      </c>
      <c r="N99" s="18" t="str">
        <f t="shared" si="6"/>
        <v/>
      </c>
      <c r="O99" s="51" t="str">
        <f t="shared" si="7"/>
        <v xml:space="preserve">poslední kusy </v>
      </c>
      <c r="P99" s="53" t="s">
        <v>587</v>
      </c>
    </row>
    <row r="100" spans="1:16" ht="15" customHeight="1" thickBot="1">
      <c r="A100" s="38" t="s">
        <v>171</v>
      </c>
      <c r="B100" s="19" t="s">
        <v>172</v>
      </c>
      <c r="C100" s="24">
        <v>8595558303397</v>
      </c>
      <c r="D100" s="24" t="s">
        <v>36</v>
      </c>
      <c r="E100" s="21">
        <v>6</v>
      </c>
      <c r="F100" s="42">
        <v>180</v>
      </c>
      <c r="G100" s="50" t="s">
        <v>22</v>
      </c>
      <c r="H100" s="22"/>
      <c r="I100" s="22">
        <v>999</v>
      </c>
      <c r="J100" s="26">
        <f t="shared" si="4"/>
        <v>577.93388429752076</v>
      </c>
      <c r="K100" s="28">
        <f>IF(Tabulka36[[#This Row],[Sloupec9]] = "","",J100*1.21)</f>
        <v>699.30000000000007</v>
      </c>
      <c r="L100" s="31"/>
      <c r="M100" s="29" t="str">
        <f t="shared" si="5"/>
        <v/>
      </c>
      <c r="N100" s="18" t="str">
        <f t="shared" si="6"/>
        <v/>
      </c>
      <c r="O100" s="51" t="str">
        <f t="shared" si="7"/>
        <v/>
      </c>
      <c r="P100" s="53" t="s">
        <v>588</v>
      </c>
    </row>
    <row r="101" spans="1:16" ht="15" customHeight="1" thickBot="1">
      <c r="A101" s="38" t="s">
        <v>387</v>
      </c>
      <c r="B101" s="19" t="s">
        <v>388</v>
      </c>
      <c r="C101" s="24">
        <v>8595558305322</v>
      </c>
      <c r="D101" s="24" t="s">
        <v>36</v>
      </c>
      <c r="E101" s="21">
        <v>6</v>
      </c>
      <c r="F101" s="42">
        <v>312</v>
      </c>
      <c r="G101" s="50" t="s">
        <v>336</v>
      </c>
      <c r="H101" s="22"/>
      <c r="I101" s="22">
        <v>799</v>
      </c>
      <c r="J101" s="26">
        <f t="shared" si="4"/>
        <v>495.24793388429759</v>
      </c>
      <c r="K101" s="28">
        <f>IF(Tabulka36[[#This Row],[Sloupec9]] = "","",J101*1.21)</f>
        <v>599.25000000000011</v>
      </c>
      <c r="L101" s="31"/>
      <c r="M101" s="29" t="str">
        <f t="shared" si="5"/>
        <v/>
      </c>
      <c r="N101" s="18" t="str">
        <f t="shared" si="6"/>
        <v/>
      </c>
      <c r="O101" s="51" t="str">
        <f t="shared" si="7"/>
        <v/>
      </c>
      <c r="P101" s="53" t="s">
        <v>589</v>
      </c>
    </row>
    <row r="102" spans="1:16" ht="15" customHeight="1" thickBot="1">
      <c r="A102" s="38" t="s">
        <v>173</v>
      </c>
      <c r="B102" s="19" t="s">
        <v>174</v>
      </c>
      <c r="C102" s="24">
        <v>8595558302239</v>
      </c>
      <c r="D102" s="24" t="s">
        <v>36</v>
      </c>
      <c r="E102" s="21">
        <v>16</v>
      </c>
      <c r="F102" s="21">
        <v>480</v>
      </c>
      <c r="G102" s="50" t="s">
        <v>22</v>
      </c>
      <c r="H102" s="22"/>
      <c r="I102" s="27">
        <v>599</v>
      </c>
      <c r="J102" s="26">
        <f t="shared" si="4"/>
        <v>346.52892561983469</v>
      </c>
      <c r="K102" s="28">
        <f>IF(Tabulka36[[#This Row],[Sloupec9]] = "","",J102*1.21)</f>
        <v>419.29999999999995</v>
      </c>
      <c r="L102" s="31"/>
      <c r="M102" s="29" t="str">
        <f t="shared" si="5"/>
        <v/>
      </c>
      <c r="N102" s="18" t="str">
        <f t="shared" si="6"/>
        <v/>
      </c>
      <c r="O102" s="51" t="str">
        <f t="shared" si="7"/>
        <v/>
      </c>
      <c r="P102" s="53" t="s">
        <v>590</v>
      </c>
    </row>
    <row r="103" spans="1:16" ht="15" customHeight="1" thickBot="1">
      <c r="A103" s="38" t="s">
        <v>175</v>
      </c>
      <c r="B103" s="19" t="s">
        <v>176</v>
      </c>
      <c r="C103" s="24">
        <v>8595558302970</v>
      </c>
      <c r="D103" s="24" t="s">
        <v>36</v>
      </c>
      <c r="E103" s="21">
        <v>16</v>
      </c>
      <c r="F103" s="42">
        <v>480</v>
      </c>
      <c r="G103" s="50" t="s">
        <v>22</v>
      </c>
      <c r="H103" s="22"/>
      <c r="I103" s="22">
        <v>599</v>
      </c>
      <c r="J103" s="26">
        <f t="shared" si="4"/>
        <v>346.52892561983469</v>
      </c>
      <c r="K103" s="28">
        <f>IF(Tabulka36[[#This Row],[Sloupec9]] = "","",J103*1.21)</f>
        <v>419.29999999999995</v>
      </c>
      <c r="L103" s="31"/>
      <c r="M103" s="29" t="str">
        <f t="shared" si="5"/>
        <v/>
      </c>
      <c r="N103" s="18" t="str">
        <f t="shared" si="6"/>
        <v/>
      </c>
      <c r="O103" s="51" t="str">
        <f t="shared" si="7"/>
        <v/>
      </c>
      <c r="P103" s="53" t="s">
        <v>591</v>
      </c>
    </row>
    <row r="104" spans="1:16" ht="15" customHeight="1" thickBot="1">
      <c r="A104" s="38" t="s">
        <v>177</v>
      </c>
      <c r="B104" s="19" t="s">
        <v>178</v>
      </c>
      <c r="C104" s="24">
        <v>8595558302581</v>
      </c>
      <c r="D104" s="24" t="s">
        <v>36</v>
      </c>
      <c r="E104" s="21">
        <v>16</v>
      </c>
      <c r="F104" s="42">
        <v>480</v>
      </c>
      <c r="G104" s="50" t="s">
        <v>22</v>
      </c>
      <c r="H104" s="22" t="s">
        <v>29</v>
      </c>
      <c r="I104" s="22">
        <v>599</v>
      </c>
      <c r="J104" s="26">
        <f t="shared" si="4"/>
        <v>346.52892561983469</v>
      </c>
      <c r="K104" s="28">
        <f>IF(Tabulka36[[#This Row],[Sloupec9]] = "","",J104*1.21)</f>
        <v>419.29999999999995</v>
      </c>
      <c r="L104" s="31"/>
      <c r="M104" s="29" t="str">
        <f t="shared" si="5"/>
        <v/>
      </c>
      <c r="N104" s="18" t="str">
        <f t="shared" si="6"/>
        <v/>
      </c>
      <c r="O104" s="51" t="str">
        <f t="shared" si="7"/>
        <v xml:space="preserve">poslední kusy </v>
      </c>
      <c r="P104" s="53" t="s">
        <v>592</v>
      </c>
    </row>
    <row r="105" spans="1:16" ht="15" customHeight="1" thickBot="1">
      <c r="A105" s="38" t="s">
        <v>389</v>
      </c>
      <c r="B105" s="19" t="s">
        <v>390</v>
      </c>
      <c r="C105" s="24">
        <v>8595558305612</v>
      </c>
      <c r="D105" s="24" t="s">
        <v>36</v>
      </c>
      <c r="E105" s="21">
        <v>5</v>
      </c>
      <c r="F105" s="21">
        <v>150</v>
      </c>
      <c r="G105" s="50" t="s">
        <v>336</v>
      </c>
      <c r="H105" s="22" t="s">
        <v>59</v>
      </c>
      <c r="I105" s="27">
        <v>1499</v>
      </c>
      <c r="J105" s="26">
        <f t="shared" si="4"/>
        <v>929.13223140495859</v>
      </c>
      <c r="K105" s="28">
        <f>IF(Tabulka36[[#This Row],[Sloupec9]] = "","",J105*1.21)</f>
        <v>1124.2499999999998</v>
      </c>
      <c r="L105" s="31"/>
      <c r="M105" s="29" t="str">
        <f t="shared" si="5"/>
        <v/>
      </c>
      <c r="N105" s="18" t="str">
        <f t="shared" si="6"/>
        <v/>
      </c>
      <c r="O105" s="51" t="str">
        <f t="shared" si="7"/>
        <v xml:space="preserve">novinka </v>
      </c>
      <c r="P105" s="53" t="s">
        <v>684</v>
      </c>
    </row>
    <row r="106" spans="1:16" ht="15" customHeight="1" thickBot="1">
      <c r="A106" s="38" t="s">
        <v>179</v>
      </c>
      <c r="B106" s="19" t="s">
        <v>180</v>
      </c>
      <c r="C106" s="24">
        <v>8595558303830</v>
      </c>
      <c r="D106" s="24" t="s">
        <v>21</v>
      </c>
      <c r="E106" s="21">
        <v>6</v>
      </c>
      <c r="F106" s="21">
        <v>150</v>
      </c>
      <c r="G106" s="50" t="s">
        <v>22</v>
      </c>
      <c r="H106" s="22"/>
      <c r="I106" s="27">
        <v>1199</v>
      </c>
      <c r="J106" s="26">
        <f t="shared" si="4"/>
        <v>693.63636363636363</v>
      </c>
      <c r="K106" s="28">
        <f>IF(Tabulka36[[#This Row],[Sloupec9]] = "","",J106*1.21)</f>
        <v>839.3</v>
      </c>
      <c r="L106" s="31"/>
      <c r="M106" s="29" t="str">
        <f t="shared" si="5"/>
        <v/>
      </c>
      <c r="N106" s="18" t="str">
        <f t="shared" si="6"/>
        <v/>
      </c>
      <c r="O106" s="51" t="str">
        <f t="shared" si="7"/>
        <v/>
      </c>
      <c r="P106" s="53" t="s">
        <v>593</v>
      </c>
    </row>
    <row r="107" spans="1:16" ht="15" customHeight="1" thickBot="1">
      <c r="A107" s="38" t="s">
        <v>391</v>
      </c>
      <c r="B107" s="19" t="s">
        <v>392</v>
      </c>
      <c r="C107" s="24">
        <v>8595558304042</v>
      </c>
      <c r="D107" s="24" t="s">
        <v>21</v>
      </c>
      <c r="E107" s="21">
        <v>6</v>
      </c>
      <c r="F107" s="21">
        <v>180</v>
      </c>
      <c r="G107" s="50" t="s">
        <v>336</v>
      </c>
      <c r="H107" s="22" t="s">
        <v>29</v>
      </c>
      <c r="I107" s="27">
        <v>649</v>
      </c>
      <c r="J107" s="26">
        <f t="shared" si="4"/>
        <v>402.27272727272725</v>
      </c>
      <c r="K107" s="28">
        <f>IF(Tabulka36[[#This Row],[Sloupec9]] = "","",J107*1.21)</f>
        <v>486.74999999999994</v>
      </c>
      <c r="L107" s="31"/>
      <c r="M107" s="29" t="str">
        <f t="shared" si="5"/>
        <v/>
      </c>
      <c r="N107" s="18" t="str">
        <f t="shared" si="6"/>
        <v/>
      </c>
      <c r="O107" s="51" t="str">
        <f t="shared" si="7"/>
        <v xml:space="preserve">poslední kusy </v>
      </c>
      <c r="P107" s="53" t="s">
        <v>594</v>
      </c>
    </row>
    <row r="108" spans="1:16" ht="15" customHeight="1" thickBot="1">
      <c r="A108" s="38" t="s">
        <v>181</v>
      </c>
      <c r="B108" s="19" t="s">
        <v>182</v>
      </c>
      <c r="C108" s="24">
        <v>8595558305926</v>
      </c>
      <c r="D108" s="24" t="s">
        <v>21</v>
      </c>
      <c r="E108" s="21">
        <v>12</v>
      </c>
      <c r="F108" s="42">
        <v>960</v>
      </c>
      <c r="G108" s="50" t="s">
        <v>22</v>
      </c>
      <c r="H108" s="22" t="s">
        <v>59</v>
      </c>
      <c r="I108" s="22">
        <v>299</v>
      </c>
      <c r="J108" s="26">
        <f t="shared" si="4"/>
        <v>172.97520661157026</v>
      </c>
      <c r="K108" s="28">
        <f>IF(Tabulka36[[#This Row],[Sloupec9]] = "","",J108*1.21)</f>
        <v>209.3</v>
      </c>
      <c r="L108" s="31"/>
      <c r="M108" s="29" t="str">
        <f t="shared" si="5"/>
        <v/>
      </c>
      <c r="N108" s="18" t="str">
        <f t="shared" si="6"/>
        <v/>
      </c>
      <c r="O108" s="51" t="str">
        <f t="shared" si="7"/>
        <v xml:space="preserve">novinka </v>
      </c>
      <c r="P108" s="53" t="s">
        <v>595</v>
      </c>
    </row>
    <row r="109" spans="1:16" ht="15" customHeight="1" thickBot="1">
      <c r="A109" s="38" t="s">
        <v>393</v>
      </c>
      <c r="B109" s="19" t="s">
        <v>394</v>
      </c>
      <c r="C109" s="24">
        <v>8595558303427</v>
      </c>
      <c r="D109" s="24" t="s">
        <v>36</v>
      </c>
      <c r="E109" s="21">
        <v>20</v>
      </c>
      <c r="F109" s="21">
        <v>500</v>
      </c>
      <c r="G109" s="50" t="s">
        <v>336</v>
      </c>
      <c r="H109" s="22" t="s">
        <v>29</v>
      </c>
      <c r="I109" s="27">
        <v>349</v>
      </c>
      <c r="J109" s="26">
        <f t="shared" si="4"/>
        <v>216.32231404958679</v>
      </c>
      <c r="K109" s="28">
        <f>IF(Tabulka36[[#This Row],[Sloupec9]] = "","",J109*1.21)</f>
        <v>261.75</v>
      </c>
      <c r="L109" s="31"/>
      <c r="M109" s="29" t="str">
        <f t="shared" si="5"/>
        <v/>
      </c>
      <c r="N109" s="18" t="str">
        <f t="shared" si="6"/>
        <v/>
      </c>
      <c r="O109" s="51" t="str">
        <f t="shared" si="7"/>
        <v xml:space="preserve">poslední kusy </v>
      </c>
      <c r="P109" s="53" t="s">
        <v>596</v>
      </c>
    </row>
    <row r="110" spans="1:16" ht="15" customHeight="1" thickBot="1">
      <c r="A110" s="38" t="s">
        <v>395</v>
      </c>
      <c r="B110" s="19" t="s">
        <v>396</v>
      </c>
      <c r="C110" s="24">
        <v>8595558303410</v>
      </c>
      <c r="D110" s="24" t="s">
        <v>36</v>
      </c>
      <c r="E110" s="21">
        <v>20</v>
      </c>
      <c r="F110" s="21">
        <v>500</v>
      </c>
      <c r="G110" s="50" t="s">
        <v>336</v>
      </c>
      <c r="H110" s="22" t="s">
        <v>29</v>
      </c>
      <c r="I110" s="27">
        <v>449</v>
      </c>
      <c r="J110" s="26">
        <f t="shared" si="4"/>
        <v>278.30578512396693</v>
      </c>
      <c r="K110" s="28">
        <f>IF(Tabulka36[[#This Row],[Sloupec9]] = "","",J110*1.21)</f>
        <v>336.75</v>
      </c>
      <c r="L110" s="31"/>
      <c r="M110" s="29" t="str">
        <f t="shared" si="5"/>
        <v/>
      </c>
      <c r="N110" s="18" t="str">
        <f t="shared" si="6"/>
        <v/>
      </c>
      <c r="O110" s="51" t="str">
        <f t="shared" si="7"/>
        <v xml:space="preserve">poslední kusy </v>
      </c>
      <c r="P110" s="53" t="s">
        <v>597</v>
      </c>
    </row>
    <row r="111" spans="1:16" ht="15" customHeight="1" thickBot="1">
      <c r="A111" s="38" t="s">
        <v>397</v>
      </c>
      <c r="B111" s="19" t="s">
        <v>398</v>
      </c>
      <c r="C111" s="24">
        <v>8595558304097</v>
      </c>
      <c r="D111" s="24" t="s">
        <v>36</v>
      </c>
      <c r="E111" s="21">
        <v>6</v>
      </c>
      <c r="F111" s="42">
        <v>216</v>
      </c>
      <c r="G111" s="50" t="s">
        <v>336</v>
      </c>
      <c r="H111" s="22"/>
      <c r="I111" s="22">
        <v>999</v>
      </c>
      <c r="J111" s="26">
        <f t="shared" si="4"/>
        <v>619.21487603305786</v>
      </c>
      <c r="K111" s="28">
        <f>IF(Tabulka36[[#This Row],[Sloupec9]] = "","",J111*1.21)</f>
        <v>749.25</v>
      </c>
      <c r="L111" s="31"/>
      <c r="M111" s="29" t="str">
        <f t="shared" si="5"/>
        <v/>
      </c>
      <c r="N111" s="18" t="str">
        <f t="shared" si="6"/>
        <v/>
      </c>
      <c r="O111" s="51" t="str">
        <f t="shared" si="7"/>
        <v/>
      </c>
      <c r="P111" s="53" t="s">
        <v>598</v>
      </c>
    </row>
    <row r="112" spans="1:16" ht="15" customHeight="1" thickBot="1">
      <c r="A112" s="38" t="s">
        <v>183</v>
      </c>
      <c r="B112" s="19" t="s">
        <v>184</v>
      </c>
      <c r="C112" s="24">
        <v>8595558304233</v>
      </c>
      <c r="D112" s="24" t="s">
        <v>36</v>
      </c>
      <c r="E112" s="21">
        <v>12</v>
      </c>
      <c r="F112" s="42">
        <v>960</v>
      </c>
      <c r="G112" s="50" t="s">
        <v>22</v>
      </c>
      <c r="H112" s="22" t="s">
        <v>29</v>
      </c>
      <c r="I112" s="22">
        <v>399</v>
      </c>
      <c r="J112" s="26">
        <f t="shared" si="4"/>
        <v>230.82644628099172</v>
      </c>
      <c r="K112" s="28">
        <f>IF(Tabulka36[[#This Row],[Sloupec9]] = "","",J112*1.21)</f>
        <v>279.29999999999995</v>
      </c>
      <c r="L112" s="31"/>
      <c r="M112" s="29" t="str">
        <f t="shared" si="5"/>
        <v/>
      </c>
      <c r="N112" s="18" t="str">
        <f t="shared" si="6"/>
        <v/>
      </c>
      <c r="O112" s="51" t="str">
        <f t="shared" si="7"/>
        <v xml:space="preserve">poslední kusy </v>
      </c>
      <c r="P112" s="53" t="s">
        <v>599</v>
      </c>
    </row>
    <row r="113" spans="1:16" ht="15" customHeight="1" thickBot="1">
      <c r="A113" s="38" t="s">
        <v>185</v>
      </c>
      <c r="B113" s="19" t="s">
        <v>186</v>
      </c>
      <c r="C113" s="24">
        <v>8595558304240</v>
      </c>
      <c r="D113" s="24" t="s">
        <v>36</v>
      </c>
      <c r="E113" s="21">
        <v>12</v>
      </c>
      <c r="F113" s="42">
        <v>960</v>
      </c>
      <c r="G113" s="50" t="s">
        <v>22</v>
      </c>
      <c r="H113" s="22"/>
      <c r="I113" s="22">
        <v>399</v>
      </c>
      <c r="J113" s="26">
        <f t="shared" si="4"/>
        <v>230.82644628099172</v>
      </c>
      <c r="K113" s="28">
        <f>IF(Tabulka36[[#This Row],[Sloupec9]] = "","",J113*1.21)</f>
        <v>279.29999999999995</v>
      </c>
      <c r="L113" s="31"/>
      <c r="M113" s="29" t="str">
        <f t="shared" si="5"/>
        <v/>
      </c>
      <c r="N113" s="18" t="str">
        <f t="shared" si="6"/>
        <v/>
      </c>
      <c r="O113" s="51" t="str">
        <f t="shared" si="7"/>
        <v/>
      </c>
      <c r="P113" s="53" t="s">
        <v>600</v>
      </c>
    </row>
    <row r="114" spans="1:16" ht="15" customHeight="1" thickBot="1">
      <c r="A114" s="38" t="s">
        <v>187</v>
      </c>
      <c r="B114" s="19" t="s">
        <v>188</v>
      </c>
      <c r="C114" s="24">
        <v>8595558302697</v>
      </c>
      <c r="D114" s="24" t="s">
        <v>36</v>
      </c>
      <c r="E114" s="21">
        <v>6</v>
      </c>
      <c r="F114" s="21">
        <v>150</v>
      </c>
      <c r="G114" s="50" t="s">
        <v>22</v>
      </c>
      <c r="H114" s="22"/>
      <c r="I114" s="27">
        <v>1399</v>
      </c>
      <c r="J114" s="26">
        <f t="shared" si="4"/>
        <v>809.33884297520649</v>
      </c>
      <c r="K114" s="28">
        <f>IF(Tabulka36[[#This Row],[Sloupec9]] = "","",J114*1.21)</f>
        <v>979.29999999999984</v>
      </c>
      <c r="L114" s="31"/>
      <c r="M114" s="29" t="str">
        <f t="shared" si="5"/>
        <v/>
      </c>
      <c r="N114" s="18" t="str">
        <f t="shared" si="6"/>
        <v/>
      </c>
      <c r="O114" s="51" t="str">
        <f t="shared" si="7"/>
        <v/>
      </c>
      <c r="P114" s="53" t="s">
        <v>601</v>
      </c>
    </row>
    <row r="115" spans="1:16" ht="15" customHeight="1" thickBot="1">
      <c r="A115" s="38" t="s">
        <v>399</v>
      </c>
      <c r="B115" s="19" t="s">
        <v>400</v>
      </c>
      <c r="C115" s="24">
        <v>8595558304219</v>
      </c>
      <c r="D115" s="24" t="s">
        <v>36</v>
      </c>
      <c r="E115" s="21">
        <v>1</v>
      </c>
      <c r="F115" s="42">
        <v>960</v>
      </c>
      <c r="G115" s="50" t="s">
        <v>336</v>
      </c>
      <c r="H115" s="22"/>
      <c r="I115" s="22">
        <v>249</v>
      </c>
      <c r="J115" s="26">
        <f t="shared" si="4"/>
        <v>154.33884297520663</v>
      </c>
      <c r="K115" s="28">
        <f>IF(Tabulka36[[#This Row],[Sloupec9]] = "","",J115*1.21)</f>
        <v>186.75000000000003</v>
      </c>
      <c r="L115" s="31"/>
      <c r="M115" s="29" t="str">
        <f t="shared" si="5"/>
        <v/>
      </c>
      <c r="N115" s="18" t="str">
        <f t="shared" si="6"/>
        <v/>
      </c>
      <c r="O115" s="51" t="str">
        <f t="shared" si="7"/>
        <v/>
      </c>
      <c r="P115" s="54"/>
    </row>
    <row r="116" spans="1:16" ht="15" customHeight="1" thickBot="1">
      <c r="A116" s="38" t="s">
        <v>401</v>
      </c>
      <c r="B116" s="19" t="s">
        <v>402</v>
      </c>
      <c r="C116" s="24"/>
      <c r="D116" s="24" t="s">
        <v>36</v>
      </c>
      <c r="E116" s="21">
        <v>1</v>
      </c>
      <c r="F116" s="42">
        <v>218</v>
      </c>
      <c r="G116" s="50" t="s">
        <v>336</v>
      </c>
      <c r="H116" s="22"/>
      <c r="I116" s="22">
        <v>249</v>
      </c>
      <c r="J116" s="26">
        <f t="shared" si="4"/>
        <v>154.33884297520663</v>
      </c>
      <c r="K116" s="28">
        <f>IF(Tabulka36[[#This Row],[Sloupec9]] = "","",J116*1.21)</f>
        <v>186.75000000000003</v>
      </c>
      <c r="L116" s="31"/>
      <c r="M116" s="29" t="str">
        <f t="shared" si="5"/>
        <v/>
      </c>
      <c r="N116" s="18" t="str">
        <f t="shared" si="6"/>
        <v/>
      </c>
      <c r="O116" s="51" t="str">
        <f t="shared" si="7"/>
        <v/>
      </c>
      <c r="P116" s="54"/>
    </row>
    <row r="117" spans="1:16" ht="15" customHeight="1" thickBot="1">
      <c r="A117" s="38" t="s">
        <v>403</v>
      </c>
      <c r="B117" s="19" t="s">
        <v>404</v>
      </c>
      <c r="C117" s="24"/>
      <c r="D117" s="24" t="s">
        <v>36</v>
      </c>
      <c r="E117" s="21">
        <v>505</v>
      </c>
      <c r="F117" s="42">
        <v>960</v>
      </c>
      <c r="G117" s="50" t="s">
        <v>336</v>
      </c>
      <c r="H117" s="22"/>
      <c r="I117" s="22">
        <v>149</v>
      </c>
      <c r="J117" s="26">
        <f t="shared" si="4"/>
        <v>92.355371900826455</v>
      </c>
      <c r="K117" s="28">
        <f>IF(Tabulka36[[#This Row],[Sloupec9]] = "","",J117*1.21)</f>
        <v>111.75000000000001</v>
      </c>
      <c r="L117" s="31"/>
      <c r="M117" s="29" t="str">
        <f t="shared" si="5"/>
        <v/>
      </c>
      <c r="N117" s="18" t="str">
        <f t="shared" si="6"/>
        <v/>
      </c>
      <c r="O117" s="51" t="str">
        <f t="shared" si="7"/>
        <v/>
      </c>
      <c r="P117" s="54"/>
    </row>
    <row r="118" spans="1:16" ht="15" customHeight="1" thickBot="1">
      <c r="A118" s="38" t="s">
        <v>405</v>
      </c>
      <c r="B118" s="19" t="s">
        <v>406</v>
      </c>
      <c r="C118" s="24"/>
      <c r="D118" s="24" t="s">
        <v>36</v>
      </c>
      <c r="E118" s="21">
        <v>1</v>
      </c>
      <c r="F118" s="21">
        <v>960</v>
      </c>
      <c r="G118" s="50" t="s">
        <v>336</v>
      </c>
      <c r="H118" s="22"/>
      <c r="I118" s="27">
        <v>149</v>
      </c>
      <c r="J118" s="26">
        <f t="shared" si="4"/>
        <v>92.355371900826455</v>
      </c>
      <c r="K118" s="28">
        <f>IF(Tabulka36[[#This Row],[Sloupec9]] = "","",J118*1.21)</f>
        <v>111.75000000000001</v>
      </c>
      <c r="L118" s="31"/>
      <c r="M118" s="29" t="str">
        <f t="shared" si="5"/>
        <v/>
      </c>
      <c r="N118" s="18" t="str">
        <f t="shared" si="6"/>
        <v/>
      </c>
      <c r="O118" s="51" t="str">
        <f t="shared" si="7"/>
        <v/>
      </c>
      <c r="P118" s="54"/>
    </row>
    <row r="119" spans="1:16" ht="15" customHeight="1" thickBot="1">
      <c r="A119" s="38" t="s">
        <v>407</v>
      </c>
      <c r="B119" s="19" t="s">
        <v>408</v>
      </c>
      <c r="C119" s="24">
        <v>8595558304172</v>
      </c>
      <c r="D119" s="24" t="s">
        <v>36</v>
      </c>
      <c r="E119" s="21">
        <v>3</v>
      </c>
      <c r="F119" s="21">
        <v>60</v>
      </c>
      <c r="G119" s="50" t="s">
        <v>336</v>
      </c>
      <c r="H119" s="22" t="s">
        <v>29</v>
      </c>
      <c r="I119" s="27">
        <v>3099</v>
      </c>
      <c r="J119" s="26">
        <f t="shared" si="4"/>
        <v>1920.8677685950415</v>
      </c>
      <c r="K119" s="28">
        <f>IF(Tabulka36[[#This Row],[Sloupec9]] = "","",J119*1.21)</f>
        <v>2324.25</v>
      </c>
      <c r="L119" s="31"/>
      <c r="M119" s="29" t="str">
        <f t="shared" si="5"/>
        <v/>
      </c>
      <c r="N119" s="18" t="str">
        <f t="shared" si="6"/>
        <v/>
      </c>
      <c r="O119" s="51" t="str">
        <f t="shared" si="7"/>
        <v xml:space="preserve">poslední kusy </v>
      </c>
      <c r="P119" s="53" t="s">
        <v>602</v>
      </c>
    </row>
    <row r="120" spans="1:16" ht="15" customHeight="1" thickBot="1">
      <c r="A120" s="38" t="s">
        <v>189</v>
      </c>
      <c r="B120" s="19" t="s">
        <v>190</v>
      </c>
      <c r="C120" s="24">
        <v>8595558304554</v>
      </c>
      <c r="D120" s="24" t="s">
        <v>36</v>
      </c>
      <c r="E120" s="21">
        <v>4</v>
      </c>
      <c r="F120" s="42">
        <v>324</v>
      </c>
      <c r="G120" s="50" t="s">
        <v>22</v>
      </c>
      <c r="H120" s="22"/>
      <c r="I120" s="22">
        <v>1099</v>
      </c>
      <c r="J120" s="26">
        <f t="shared" si="4"/>
        <v>635.78512396694214</v>
      </c>
      <c r="K120" s="28">
        <f>IF(Tabulka36[[#This Row],[Sloupec9]] = "","",J120*1.21)</f>
        <v>769.3</v>
      </c>
      <c r="L120" s="31"/>
      <c r="M120" s="29" t="str">
        <f t="shared" si="5"/>
        <v/>
      </c>
      <c r="N120" s="18" t="str">
        <f t="shared" si="6"/>
        <v/>
      </c>
      <c r="O120" s="51" t="str">
        <f t="shared" si="7"/>
        <v/>
      </c>
      <c r="P120" s="53" t="s">
        <v>603</v>
      </c>
    </row>
    <row r="121" spans="1:16" ht="15" customHeight="1" thickBot="1">
      <c r="A121" s="38" t="s">
        <v>409</v>
      </c>
      <c r="B121" s="19" t="s">
        <v>410</v>
      </c>
      <c r="C121" s="24">
        <v>8595558304561</v>
      </c>
      <c r="D121" s="24" t="s">
        <v>36</v>
      </c>
      <c r="E121" s="21">
        <v>180</v>
      </c>
      <c r="F121" s="21">
        <v>960</v>
      </c>
      <c r="G121" s="50" t="s">
        <v>336</v>
      </c>
      <c r="H121" s="22"/>
      <c r="I121" s="27">
        <v>199</v>
      </c>
      <c r="J121" s="26">
        <f t="shared" si="4"/>
        <v>123.34710743801654</v>
      </c>
      <c r="K121" s="28">
        <f>IF(Tabulka36[[#This Row],[Sloupec9]] = "","",J121*1.21)</f>
        <v>149.25</v>
      </c>
      <c r="L121" s="31"/>
      <c r="M121" s="29" t="str">
        <f t="shared" si="5"/>
        <v/>
      </c>
      <c r="N121" s="18" t="str">
        <f t="shared" si="6"/>
        <v/>
      </c>
      <c r="O121" s="51" t="str">
        <f t="shared" si="7"/>
        <v/>
      </c>
      <c r="P121" s="54"/>
    </row>
    <row r="122" spans="1:16" ht="15" customHeight="1" thickBot="1">
      <c r="A122" s="38" t="s">
        <v>411</v>
      </c>
      <c r="B122" s="19" t="s">
        <v>412</v>
      </c>
      <c r="C122" s="24">
        <v>8595558304578</v>
      </c>
      <c r="D122" s="24" t="s">
        <v>36</v>
      </c>
      <c r="E122" s="21">
        <v>30</v>
      </c>
      <c r="F122" s="21">
        <v>960</v>
      </c>
      <c r="G122" s="50" t="s">
        <v>336</v>
      </c>
      <c r="H122" s="22"/>
      <c r="I122" s="27">
        <v>249</v>
      </c>
      <c r="J122" s="26">
        <f t="shared" si="4"/>
        <v>154.33884297520663</v>
      </c>
      <c r="K122" s="28">
        <f>IF(Tabulka36[[#This Row],[Sloupec9]] = "","",J122*1.21)</f>
        <v>186.75000000000003</v>
      </c>
      <c r="L122" s="31"/>
      <c r="M122" s="29" t="str">
        <f t="shared" si="5"/>
        <v/>
      </c>
      <c r="N122" s="18" t="str">
        <f t="shared" si="6"/>
        <v/>
      </c>
      <c r="O122" s="51" t="str">
        <f t="shared" si="7"/>
        <v/>
      </c>
      <c r="P122" s="54"/>
    </row>
    <row r="123" spans="1:16" ht="15" customHeight="1" thickBot="1">
      <c r="A123" s="38" t="s">
        <v>413</v>
      </c>
      <c r="B123" s="19" t="s">
        <v>414</v>
      </c>
      <c r="C123" s="24">
        <v>8595558302857</v>
      </c>
      <c r="D123" s="24" t="s">
        <v>36</v>
      </c>
      <c r="E123" s="21">
        <v>20</v>
      </c>
      <c r="F123" s="21">
        <v>960</v>
      </c>
      <c r="G123" s="50" t="s">
        <v>336</v>
      </c>
      <c r="H123" s="22"/>
      <c r="I123" s="27">
        <v>299</v>
      </c>
      <c r="J123" s="26">
        <f t="shared" si="4"/>
        <v>185.33057851239673</v>
      </c>
      <c r="K123" s="28">
        <f>IF(Tabulka36[[#This Row],[Sloupec9]] = "","",J123*1.21)</f>
        <v>224.25000000000003</v>
      </c>
      <c r="L123" s="31"/>
      <c r="M123" s="29" t="str">
        <f t="shared" si="5"/>
        <v/>
      </c>
      <c r="N123" s="18" t="str">
        <f t="shared" si="6"/>
        <v/>
      </c>
      <c r="O123" s="51" t="str">
        <f t="shared" si="7"/>
        <v/>
      </c>
      <c r="P123" s="53" t="s">
        <v>604</v>
      </c>
    </row>
    <row r="124" spans="1:16" ht="15" customHeight="1" thickBot="1">
      <c r="A124" s="38" t="s">
        <v>415</v>
      </c>
      <c r="B124" s="19" t="s">
        <v>416</v>
      </c>
      <c r="C124" s="24">
        <v>8595558303304</v>
      </c>
      <c r="D124" s="24" t="s">
        <v>36</v>
      </c>
      <c r="E124" s="21">
        <v>12</v>
      </c>
      <c r="F124" s="21">
        <v>576</v>
      </c>
      <c r="G124" s="50" t="s">
        <v>336</v>
      </c>
      <c r="H124" s="22"/>
      <c r="I124" s="27">
        <v>499</v>
      </c>
      <c r="J124" s="26">
        <f t="shared" si="4"/>
        <v>309.29752066115702</v>
      </c>
      <c r="K124" s="28">
        <f>IF(Tabulka36[[#This Row],[Sloupec9]] = "","",J124*1.21)</f>
        <v>374.25</v>
      </c>
      <c r="L124" s="31"/>
      <c r="M124" s="29" t="str">
        <f t="shared" si="5"/>
        <v/>
      </c>
      <c r="N124" s="18" t="str">
        <f t="shared" si="6"/>
        <v/>
      </c>
      <c r="O124" s="51" t="str">
        <f t="shared" si="7"/>
        <v/>
      </c>
      <c r="P124" s="53" t="s">
        <v>605</v>
      </c>
    </row>
    <row r="125" spans="1:16" ht="15" customHeight="1" thickBot="1">
      <c r="A125" s="38" t="s">
        <v>417</v>
      </c>
      <c r="B125" s="19" t="s">
        <v>418</v>
      </c>
      <c r="C125" s="24">
        <v>8595558303663</v>
      </c>
      <c r="D125" s="24" t="s">
        <v>36</v>
      </c>
      <c r="E125" s="21">
        <v>12</v>
      </c>
      <c r="F125" s="21">
        <v>576</v>
      </c>
      <c r="G125" s="50" t="s">
        <v>336</v>
      </c>
      <c r="H125" s="22"/>
      <c r="I125" s="27">
        <v>499</v>
      </c>
      <c r="J125" s="26">
        <f t="shared" si="4"/>
        <v>309.29752066115702</v>
      </c>
      <c r="K125" s="28">
        <f>IF(Tabulka36[[#This Row],[Sloupec9]] = "","",J125*1.21)</f>
        <v>374.25</v>
      </c>
      <c r="L125" s="31"/>
      <c r="M125" s="29" t="str">
        <f t="shared" si="5"/>
        <v/>
      </c>
      <c r="N125" s="18" t="str">
        <f t="shared" si="6"/>
        <v/>
      </c>
      <c r="O125" s="51" t="str">
        <f t="shared" si="7"/>
        <v/>
      </c>
      <c r="P125" s="53" t="s">
        <v>606</v>
      </c>
    </row>
    <row r="126" spans="1:16" ht="15" customHeight="1" thickBot="1">
      <c r="A126" s="38" t="s">
        <v>419</v>
      </c>
      <c r="B126" s="19" t="s">
        <v>420</v>
      </c>
      <c r="C126" s="24">
        <v>8595558305483</v>
      </c>
      <c r="D126" s="24" t="s">
        <v>36</v>
      </c>
      <c r="E126" s="21">
        <v>1</v>
      </c>
      <c r="F126" s="42">
        <v>960</v>
      </c>
      <c r="G126" s="50" t="s">
        <v>336</v>
      </c>
      <c r="H126" s="22"/>
      <c r="I126" s="22">
        <v>149</v>
      </c>
      <c r="J126" s="26">
        <f t="shared" si="4"/>
        <v>92.355371900826455</v>
      </c>
      <c r="K126" s="28">
        <f>IF(Tabulka36[[#This Row],[Sloupec9]] = "","",J126*1.21)</f>
        <v>111.75000000000001</v>
      </c>
      <c r="L126" s="31"/>
      <c r="M126" s="29" t="str">
        <f t="shared" si="5"/>
        <v/>
      </c>
      <c r="N126" s="18" t="str">
        <f t="shared" si="6"/>
        <v/>
      </c>
      <c r="O126" s="51" t="str">
        <f t="shared" si="7"/>
        <v/>
      </c>
      <c r="P126" s="54"/>
    </row>
    <row r="127" spans="1:16" ht="15" customHeight="1" thickBot="1">
      <c r="A127" s="38" t="s">
        <v>421</v>
      </c>
      <c r="B127" s="19" t="s">
        <v>422</v>
      </c>
      <c r="C127" s="24">
        <v>8595558303212</v>
      </c>
      <c r="D127" s="24" t="s">
        <v>36</v>
      </c>
      <c r="E127" s="21">
        <v>12</v>
      </c>
      <c r="F127" s="42">
        <v>960</v>
      </c>
      <c r="G127" s="50" t="s">
        <v>336</v>
      </c>
      <c r="H127" s="22"/>
      <c r="I127" s="22">
        <v>349</v>
      </c>
      <c r="J127" s="26">
        <f t="shared" si="4"/>
        <v>216.32231404958679</v>
      </c>
      <c r="K127" s="28">
        <f>IF(Tabulka36[[#This Row],[Sloupec9]] = "","",J127*1.21)</f>
        <v>261.75</v>
      </c>
      <c r="L127" s="31"/>
      <c r="M127" s="29" t="str">
        <f t="shared" si="5"/>
        <v/>
      </c>
      <c r="N127" s="18" t="str">
        <f t="shared" si="6"/>
        <v/>
      </c>
      <c r="O127" s="51" t="str">
        <f t="shared" si="7"/>
        <v/>
      </c>
      <c r="P127" s="53" t="s">
        <v>607</v>
      </c>
    </row>
    <row r="128" spans="1:16" ht="15" customHeight="1" thickBot="1">
      <c r="A128" s="38" t="s">
        <v>423</v>
      </c>
      <c r="B128" s="19" t="s">
        <v>424</v>
      </c>
      <c r="C128" s="24">
        <v>8595558302932</v>
      </c>
      <c r="D128" s="24" t="s">
        <v>36</v>
      </c>
      <c r="E128" s="21">
        <v>12</v>
      </c>
      <c r="F128" s="21">
        <v>576</v>
      </c>
      <c r="G128" s="50" t="s">
        <v>336</v>
      </c>
      <c r="H128" s="22"/>
      <c r="I128" s="27">
        <v>499</v>
      </c>
      <c r="J128" s="26">
        <f t="shared" si="4"/>
        <v>309.29752066115702</v>
      </c>
      <c r="K128" s="28">
        <f>IF(Tabulka36[[#This Row],[Sloupec9]] = "","",J128*1.21)</f>
        <v>374.25</v>
      </c>
      <c r="L128" s="31"/>
      <c r="M128" s="29" t="str">
        <f t="shared" si="5"/>
        <v/>
      </c>
      <c r="N128" s="18" t="str">
        <f t="shared" si="6"/>
        <v/>
      </c>
      <c r="O128" s="51" t="str">
        <f t="shared" si="7"/>
        <v/>
      </c>
      <c r="P128" s="53" t="s">
        <v>608</v>
      </c>
    </row>
    <row r="129" spans="1:16" ht="15" customHeight="1" thickBot="1">
      <c r="A129" s="38" t="s">
        <v>191</v>
      </c>
      <c r="B129" s="19" t="s">
        <v>192</v>
      </c>
      <c r="C129" s="24">
        <v>8595558303885</v>
      </c>
      <c r="D129" s="24" t="s">
        <v>36</v>
      </c>
      <c r="E129" s="21">
        <v>6</v>
      </c>
      <c r="F129" s="42">
        <v>420</v>
      </c>
      <c r="G129" s="50" t="s">
        <v>22</v>
      </c>
      <c r="H129" s="22" t="s">
        <v>29</v>
      </c>
      <c r="I129" s="22">
        <v>699</v>
      </c>
      <c r="J129" s="26">
        <f t="shared" si="4"/>
        <v>404.38016528925618</v>
      </c>
      <c r="K129" s="28">
        <f>IF(Tabulka36[[#This Row],[Sloupec9]] = "","",J129*1.21)</f>
        <v>489.29999999999995</v>
      </c>
      <c r="L129" s="31"/>
      <c r="M129" s="29" t="str">
        <f t="shared" si="5"/>
        <v/>
      </c>
      <c r="N129" s="18" t="str">
        <f t="shared" si="6"/>
        <v/>
      </c>
      <c r="O129" s="51" t="str">
        <f t="shared" si="7"/>
        <v xml:space="preserve">poslední kusy </v>
      </c>
      <c r="P129" s="53" t="s">
        <v>609</v>
      </c>
    </row>
    <row r="130" spans="1:16" ht="15" customHeight="1" thickBot="1">
      <c r="A130" s="38" t="s">
        <v>193</v>
      </c>
      <c r="B130" s="19" t="s">
        <v>194</v>
      </c>
      <c r="C130" s="24">
        <v>8595558303076</v>
      </c>
      <c r="D130" s="24" t="s">
        <v>21</v>
      </c>
      <c r="E130" s="21">
        <v>12</v>
      </c>
      <c r="F130" s="42">
        <v>960</v>
      </c>
      <c r="G130" s="50" t="s">
        <v>22</v>
      </c>
      <c r="H130" s="22"/>
      <c r="I130" s="22">
        <v>399</v>
      </c>
      <c r="J130" s="26">
        <f t="shared" si="4"/>
        <v>230.82644628099172</v>
      </c>
      <c r="K130" s="28">
        <f>IF(Tabulka36[[#This Row],[Sloupec9]] = "","",J130*1.21)</f>
        <v>279.29999999999995</v>
      </c>
      <c r="L130" s="31"/>
      <c r="M130" s="29" t="str">
        <f t="shared" si="5"/>
        <v/>
      </c>
      <c r="N130" s="18" t="str">
        <f t="shared" si="6"/>
        <v/>
      </c>
      <c r="O130" s="51" t="str">
        <f t="shared" si="7"/>
        <v/>
      </c>
      <c r="P130" s="53" t="s">
        <v>610</v>
      </c>
    </row>
    <row r="131" spans="1:16" ht="15" customHeight="1" thickBot="1">
      <c r="A131" s="38" t="s">
        <v>195</v>
      </c>
      <c r="B131" s="19" t="s">
        <v>196</v>
      </c>
      <c r="C131" s="24">
        <v>8595558304370</v>
      </c>
      <c r="D131" s="24" t="s">
        <v>21</v>
      </c>
      <c r="E131" s="21">
        <v>6</v>
      </c>
      <c r="F131" s="21">
        <v>576</v>
      </c>
      <c r="G131" s="50" t="s">
        <v>22</v>
      </c>
      <c r="H131" s="22" t="s">
        <v>29</v>
      </c>
      <c r="I131" s="27">
        <v>899</v>
      </c>
      <c r="J131" s="26">
        <f t="shared" si="4"/>
        <v>520.08264462809916</v>
      </c>
      <c r="K131" s="28">
        <f>IF(Tabulka36[[#This Row],[Sloupec9]] = "","",J131*1.21)</f>
        <v>629.29999999999995</v>
      </c>
      <c r="L131" s="31"/>
      <c r="M131" s="29" t="str">
        <f t="shared" si="5"/>
        <v/>
      </c>
      <c r="N131" s="18" t="str">
        <f t="shared" si="6"/>
        <v/>
      </c>
      <c r="O131" s="51" t="str">
        <f t="shared" si="7"/>
        <v xml:space="preserve">poslední kusy </v>
      </c>
      <c r="P131" s="53" t="s">
        <v>611</v>
      </c>
    </row>
    <row r="132" spans="1:16" ht="15" customHeight="1" thickBot="1">
      <c r="A132" s="38" t="s">
        <v>197</v>
      </c>
      <c r="B132" s="19" t="s">
        <v>198</v>
      </c>
      <c r="C132" s="24">
        <v>8595558304622</v>
      </c>
      <c r="D132" s="24" t="s">
        <v>21</v>
      </c>
      <c r="E132" s="21">
        <v>6</v>
      </c>
      <c r="F132" s="42">
        <v>576</v>
      </c>
      <c r="G132" s="50" t="s">
        <v>22</v>
      </c>
      <c r="H132" s="22"/>
      <c r="I132" s="22">
        <v>899</v>
      </c>
      <c r="J132" s="26">
        <f t="shared" si="4"/>
        <v>520.08264462809916</v>
      </c>
      <c r="K132" s="28">
        <f>IF(Tabulka36[[#This Row],[Sloupec9]] = "","",J132*1.21)</f>
        <v>629.29999999999995</v>
      </c>
      <c r="L132" s="31"/>
      <c r="M132" s="29" t="str">
        <f t="shared" si="5"/>
        <v/>
      </c>
      <c r="N132" s="18" t="str">
        <f t="shared" si="6"/>
        <v/>
      </c>
      <c r="O132" s="51" t="str">
        <f t="shared" si="7"/>
        <v/>
      </c>
      <c r="P132" s="53" t="s">
        <v>612</v>
      </c>
    </row>
    <row r="133" spans="1:16" ht="15" customHeight="1" thickBot="1">
      <c r="A133" s="38" t="s">
        <v>199</v>
      </c>
      <c r="B133" s="19" t="s">
        <v>200</v>
      </c>
      <c r="C133" s="24">
        <v>8595558304691</v>
      </c>
      <c r="D133" s="24" t="s">
        <v>21</v>
      </c>
      <c r="E133" s="21">
        <v>6</v>
      </c>
      <c r="F133" s="21">
        <v>576</v>
      </c>
      <c r="G133" s="50" t="s">
        <v>22</v>
      </c>
      <c r="H133" s="22" t="s">
        <v>29</v>
      </c>
      <c r="I133" s="27">
        <v>899</v>
      </c>
      <c r="J133" s="26">
        <f t="shared" ref="J133:J196" si="8">IF($O$2 = 0,"",IF(G133 = "brutto",I133/1.21*(100-$O$2)/100,I133/1.21*(75)/100))</f>
        <v>520.08264462809916</v>
      </c>
      <c r="K133" s="28">
        <f>IF(Tabulka36[[#This Row],[Sloupec9]] = "","",J133*1.21)</f>
        <v>629.29999999999995</v>
      </c>
      <c r="L133" s="31"/>
      <c r="M133" s="29" t="str">
        <f t="shared" ref="M133:M196" si="9">IF(J133 = "",IF(L133 = "","",I133*L133/1.21),IF(L133 = "","",J133*L133))</f>
        <v/>
      </c>
      <c r="N133" s="18" t="str">
        <f t="shared" ref="N133:N196" si="10">IF(J133 = "",IF(L133 = "","",I133*L133),IF(L133 = "","",K133*L133))</f>
        <v/>
      </c>
      <c r="O133" s="51" t="str">
        <f t="shared" ref="O133:O196" si="11">IF(H133 = "","", H133)</f>
        <v xml:space="preserve">poslední kusy </v>
      </c>
      <c r="P133" s="53" t="s">
        <v>613</v>
      </c>
    </row>
    <row r="134" spans="1:16" ht="15" customHeight="1" thickBot="1">
      <c r="A134" s="38" t="s">
        <v>201</v>
      </c>
      <c r="B134" s="19" t="s">
        <v>202</v>
      </c>
      <c r="C134" s="24">
        <v>8595558305650</v>
      </c>
      <c r="D134" s="24" t="s">
        <v>21</v>
      </c>
      <c r="E134" s="21">
        <v>6</v>
      </c>
      <c r="F134" s="42">
        <v>576</v>
      </c>
      <c r="G134" s="50" t="s">
        <v>22</v>
      </c>
      <c r="H134" s="22" t="s">
        <v>203</v>
      </c>
      <c r="I134" s="22">
        <v>899</v>
      </c>
      <c r="J134" s="26">
        <f t="shared" si="8"/>
        <v>520.08264462809916</v>
      </c>
      <c r="K134" s="28">
        <f>IF(Tabulka36[[#This Row],[Sloupec9]] = "","",J134*1.21)</f>
        <v>629.29999999999995</v>
      </c>
      <c r="L134" s="31"/>
      <c r="M134" s="29" t="str">
        <f t="shared" si="9"/>
        <v/>
      </c>
      <c r="N134" s="18" t="str">
        <f t="shared" si="10"/>
        <v/>
      </c>
      <c r="O134" s="51" t="str">
        <f t="shared" si="11"/>
        <v xml:space="preserve">poslední kusy   novinka </v>
      </c>
      <c r="P134" s="53" t="s">
        <v>614</v>
      </c>
    </row>
    <row r="135" spans="1:16" ht="15" customHeight="1" thickBot="1">
      <c r="A135" s="38" t="s">
        <v>204</v>
      </c>
      <c r="B135" s="19" t="s">
        <v>205</v>
      </c>
      <c r="C135" s="24">
        <v>8595558309481</v>
      </c>
      <c r="D135" s="24" t="s">
        <v>21</v>
      </c>
      <c r="E135" s="21">
        <v>8</v>
      </c>
      <c r="F135" s="42">
        <v>240</v>
      </c>
      <c r="G135" s="50" t="s">
        <v>22</v>
      </c>
      <c r="H135" s="22" t="s">
        <v>206</v>
      </c>
      <c r="I135" s="22">
        <v>3042</v>
      </c>
      <c r="J135" s="26">
        <f t="shared" si="8"/>
        <v>1759.8347107438015</v>
      </c>
      <c r="K135" s="28">
        <f>IF(Tabulka36[[#This Row],[Sloupec9]] = "","",J135*1.21)</f>
        <v>2129.3999999999996</v>
      </c>
      <c r="L135" s="31"/>
      <c r="M135" s="29" t="str">
        <f t="shared" si="9"/>
        <v/>
      </c>
      <c r="N135" s="18" t="str">
        <f t="shared" si="10"/>
        <v/>
      </c>
      <c r="O135" s="51" t="str">
        <f t="shared" si="11"/>
        <v xml:space="preserve">DPC s DPH 1ks = 169 kč </v>
      </c>
      <c r="P135" s="54"/>
    </row>
    <row r="136" spans="1:16" ht="15" customHeight="1" thickBot="1">
      <c r="A136" s="38" t="s">
        <v>207</v>
      </c>
      <c r="B136" s="19" t="s">
        <v>208</v>
      </c>
      <c r="C136" s="24">
        <v>8595558302505</v>
      </c>
      <c r="D136" s="24" t="s">
        <v>21</v>
      </c>
      <c r="E136" s="21">
        <v>6</v>
      </c>
      <c r="F136" s="42">
        <v>216</v>
      </c>
      <c r="G136" s="50" t="s">
        <v>22</v>
      </c>
      <c r="H136" s="22" t="s">
        <v>29</v>
      </c>
      <c r="I136" s="22">
        <v>699</v>
      </c>
      <c r="J136" s="26">
        <f t="shared" si="8"/>
        <v>404.38016528925618</v>
      </c>
      <c r="K136" s="28">
        <f>IF(Tabulka36[[#This Row],[Sloupec9]] = "","",J136*1.21)</f>
        <v>489.29999999999995</v>
      </c>
      <c r="L136" s="31"/>
      <c r="M136" s="29" t="str">
        <f t="shared" si="9"/>
        <v/>
      </c>
      <c r="N136" s="18" t="str">
        <f t="shared" si="10"/>
        <v/>
      </c>
      <c r="O136" s="51" t="str">
        <f t="shared" si="11"/>
        <v xml:space="preserve">poslední kusy </v>
      </c>
      <c r="P136" s="53" t="s">
        <v>615</v>
      </c>
    </row>
    <row r="137" spans="1:16" ht="15" customHeight="1" thickBot="1">
      <c r="A137" s="38" t="s">
        <v>209</v>
      </c>
      <c r="B137" s="19" t="s">
        <v>210</v>
      </c>
      <c r="C137" s="24">
        <v>8595558303649</v>
      </c>
      <c r="D137" s="24" t="s">
        <v>36</v>
      </c>
      <c r="E137" s="21">
        <v>6</v>
      </c>
      <c r="F137" s="21">
        <v>150</v>
      </c>
      <c r="G137" s="50" t="s">
        <v>22</v>
      </c>
      <c r="H137" s="22"/>
      <c r="I137" s="27">
        <v>1699</v>
      </c>
      <c r="J137" s="26">
        <f t="shared" si="8"/>
        <v>982.89256198347107</v>
      </c>
      <c r="K137" s="28">
        <f>IF(Tabulka36[[#This Row],[Sloupec9]] = "","",J137*1.21)</f>
        <v>1189.3</v>
      </c>
      <c r="L137" s="31"/>
      <c r="M137" s="29" t="str">
        <f t="shared" si="9"/>
        <v/>
      </c>
      <c r="N137" s="18" t="str">
        <f t="shared" si="10"/>
        <v/>
      </c>
      <c r="O137" s="51" t="str">
        <f t="shared" si="11"/>
        <v/>
      </c>
      <c r="P137" s="53" t="s">
        <v>616</v>
      </c>
    </row>
    <row r="138" spans="1:16" ht="15" customHeight="1" thickBot="1">
      <c r="A138" s="38" t="s">
        <v>211</v>
      </c>
      <c r="B138" s="19" t="s">
        <v>212</v>
      </c>
      <c r="C138" s="24">
        <v>8595558305773</v>
      </c>
      <c r="D138" s="24" t="s">
        <v>36</v>
      </c>
      <c r="E138" s="21">
        <v>6</v>
      </c>
      <c r="F138" s="21">
        <v>150</v>
      </c>
      <c r="G138" s="50" t="s">
        <v>22</v>
      </c>
      <c r="H138" s="22" t="s">
        <v>59</v>
      </c>
      <c r="I138" s="27">
        <v>1799</v>
      </c>
      <c r="J138" s="26">
        <f t="shared" si="8"/>
        <v>1040.7438016528927</v>
      </c>
      <c r="K138" s="28">
        <f>IF(Tabulka36[[#This Row],[Sloupec9]] = "","",J138*1.21)</f>
        <v>1259.3000000000002</v>
      </c>
      <c r="L138" s="31"/>
      <c r="M138" s="29" t="str">
        <f t="shared" si="9"/>
        <v/>
      </c>
      <c r="N138" s="18" t="str">
        <f t="shared" si="10"/>
        <v/>
      </c>
      <c r="O138" s="51" t="str">
        <f t="shared" si="11"/>
        <v xml:space="preserve">novinka </v>
      </c>
      <c r="P138" s="53" t="s">
        <v>617</v>
      </c>
    </row>
    <row r="139" spans="1:16" ht="15" customHeight="1" thickBot="1">
      <c r="A139" s="38" t="s">
        <v>425</v>
      </c>
      <c r="B139" s="19" t="s">
        <v>426</v>
      </c>
      <c r="C139" s="24">
        <v>8595558305230</v>
      </c>
      <c r="D139" s="24" t="s">
        <v>36</v>
      </c>
      <c r="E139" s="21">
        <v>8</v>
      </c>
      <c r="F139" s="42">
        <v>360</v>
      </c>
      <c r="G139" s="50" t="s">
        <v>336</v>
      </c>
      <c r="H139" s="22"/>
      <c r="I139" s="22">
        <v>899</v>
      </c>
      <c r="J139" s="26">
        <f t="shared" si="8"/>
        <v>557.23140495867767</v>
      </c>
      <c r="K139" s="28">
        <f>IF(Tabulka36[[#This Row],[Sloupec9]] = "","",J139*1.21)</f>
        <v>674.25</v>
      </c>
      <c r="L139" s="31"/>
      <c r="M139" s="29" t="str">
        <f t="shared" si="9"/>
        <v/>
      </c>
      <c r="N139" s="18" t="str">
        <f t="shared" si="10"/>
        <v/>
      </c>
      <c r="O139" s="51" t="str">
        <f t="shared" si="11"/>
        <v/>
      </c>
      <c r="P139" s="53" t="s">
        <v>618</v>
      </c>
    </row>
    <row r="140" spans="1:16" ht="15" customHeight="1" thickBot="1">
      <c r="A140" s="38" t="s">
        <v>427</v>
      </c>
      <c r="B140" s="19" t="s">
        <v>428</v>
      </c>
      <c r="C140" s="24">
        <v>8595558305247</v>
      </c>
      <c r="D140" s="24" t="s">
        <v>36</v>
      </c>
      <c r="E140" s="21">
        <v>1</v>
      </c>
      <c r="F140" s="42">
        <v>28</v>
      </c>
      <c r="G140" s="50" t="s">
        <v>336</v>
      </c>
      <c r="H140" s="22" t="s">
        <v>29</v>
      </c>
      <c r="I140" s="22">
        <v>2799</v>
      </c>
      <c r="J140" s="26">
        <f t="shared" si="8"/>
        <v>1734.9173553719011</v>
      </c>
      <c r="K140" s="28">
        <f>IF(Tabulka36[[#This Row],[Sloupec9]] = "","",J140*1.21)</f>
        <v>2099.2500000000005</v>
      </c>
      <c r="L140" s="31"/>
      <c r="M140" s="29" t="str">
        <f t="shared" si="9"/>
        <v/>
      </c>
      <c r="N140" s="18" t="str">
        <f t="shared" si="10"/>
        <v/>
      </c>
      <c r="O140" s="51" t="str">
        <f t="shared" si="11"/>
        <v xml:space="preserve">poslední kusy </v>
      </c>
      <c r="P140" s="53" t="s">
        <v>619</v>
      </c>
    </row>
    <row r="141" spans="1:16" ht="15" customHeight="1" thickBot="1">
      <c r="A141" s="38" t="s">
        <v>429</v>
      </c>
      <c r="B141" s="19" t="s">
        <v>430</v>
      </c>
      <c r="C141" s="24">
        <v>8595558304158</v>
      </c>
      <c r="D141" s="24" t="s">
        <v>36</v>
      </c>
      <c r="E141" s="21">
        <v>10</v>
      </c>
      <c r="F141" s="42">
        <v>300</v>
      </c>
      <c r="G141" s="50" t="s">
        <v>336</v>
      </c>
      <c r="H141" s="22"/>
      <c r="I141" s="22">
        <v>799</v>
      </c>
      <c r="J141" s="26">
        <f t="shared" si="8"/>
        <v>495.24793388429759</v>
      </c>
      <c r="K141" s="28">
        <f>IF(Tabulka36[[#This Row],[Sloupec9]] = "","",J141*1.21)</f>
        <v>599.25000000000011</v>
      </c>
      <c r="L141" s="31"/>
      <c r="M141" s="29" t="str">
        <f t="shared" si="9"/>
        <v/>
      </c>
      <c r="N141" s="18" t="str">
        <f t="shared" si="10"/>
        <v/>
      </c>
      <c r="O141" s="51" t="str">
        <f t="shared" si="11"/>
        <v/>
      </c>
      <c r="P141" s="53" t="s">
        <v>620</v>
      </c>
    </row>
    <row r="142" spans="1:16" ht="15" customHeight="1" thickBot="1">
      <c r="A142" s="38" t="s">
        <v>213</v>
      </c>
      <c r="B142" s="19" t="s">
        <v>214</v>
      </c>
      <c r="C142" s="24">
        <v>8595558304196</v>
      </c>
      <c r="D142" s="24" t="s">
        <v>36</v>
      </c>
      <c r="E142" s="21">
        <v>6</v>
      </c>
      <c r="F142" s="21">
        <v>210</v>
      </c>
      <c r="G142" s="50" t="s">
        <v>22</v>
      </c>
      <c r="H142" s="22"/>
      <c r="I142" s="27">
        <v>1999</v>
      </c>
      <c r="J142" s="26">
        <f t="shared" si="8"/>
        <v>1156.4462809917356</v>
      </c>
      <c r="K142" s="28">
        <f>IF(Tabulka36[[#This Row],[Sloupec9]] = "","",J142*1.21)</f>
        <v>1399.3000000000002</v>
      </c>
      <c r="L142" s="31"/>
      <c r="M142" s="29" t="str">
        <f t="shared" si="9"/>
        <v/>
      </c>
      <c r="N142" s="18" t="str">
        <f t="shared" si="10"/>
        <v/>
      </c>
      <c r="O142" s="51" t="str">
        <f t="shared" si="11"/>
        <v/>
      </c>
      <c r="P142" s="53" t="s">
        <v>621</v>
      </c>
    </row>
    <row r="143" spans="1:16" ht="15" customHeight="1" thickBot="1">
      <c r="A143" s="38" t="s">
        <v>215</v>
      </c>
      <c r="B143" s="19" t="s">
        <v>216</v>
      </c>
      <c r="C143" s="24">
        <v>8595558304103</v>
      </c>
      <c r="D143" s="24" t="s">
        <v>36</v>
      </c>
      <c r="E143" s="21">
        <v>6</v>
      </c>
      <c r="F143" s="21">
        <v>216</v>
      </c>
      <c r="G143" s="50" t="s">
        <v>22</v>
      </c>
      <c r="H143" s="22" t="s">
        <v>217</v>
      </c>
      <c r="I143" s="27">
        <v>699</v>
      </c>
      <c r="J143" s="26">
        <f t="shared" si="8"/>
        <v>404.38016528925618</v>
      </c>
      <c r="K143" s="28">
        <f>IF(Tabulka36[[#This Row],[Sloupec9]] = "","",J143*1.21)</f>
        <v>489.29999999999995</v>
      </c>
      <c r="L143" s="31"/>
      <c r="M143" s="29" t="str">
        <f t="shared" si="9"/>
        <v/>
      </c>
      <c r="N143" s="18" t="str">
        <f t="shared" si="10"/>
        <v/>
      </c>
      <c r="O143" s="51" t="str">
        <f t="shared" si="11"/>
        <v xml:space="preserve">nová cenová kategorie </v>
      </c>
      <c r="P143" s="53" t="s">
        <v>622</v>
      </c>
    </row>
    <row r="144" spans="1:16" ht="15" customHeight="1" thickBot="1">
      <c r="A144" s="38" t="s">
        <v>431</v>
      </c>
      <c r="B144" s="19" t="s">
        <v>432</v>
      </c>
      <c r="C144" s="24">
        <v>8595558305438</v>
      </c>
      <c r="D144" s="24" t="s">
        <v>36</v>
      </c>
      <c r="E144" s="21">
        <v>6</v>
      </c>
      <c r="F144" s="21">
        <v>150</v>
      </c>
      <c r="G144" s="50" t="s">
        <v>336</v>
      </c>
      <c r="H144" s="22" t="s">
        <v>59</v>
      </c>
      <c r="I144" s="27">
        <v>1899</v>
      </c>
      <c r="J144" s="26">
        <f t="shared" si="8"/>
        <v>1177.0661157024795</v>
      </c>
      <c r="K144" s="28">
        <f>IF(Tabulka36[[#This Row],[Sloupec9]] = "","",J144*1.21)</f>
        <v>1424.25</v>
      </c>
      <c r="L144" s="31"/>
      <c r="M144" s="29" t="str">
        <f t="shared" si="9"/>
        <v/>
      </c>
      <c r="N144" s="18" t="str">
        <f t="shared" si="10"/>
        <v/>
      </c>
      <c r="O144" s="51" t="str">
        <f t="shared" si="11"/>
        <v xml:space="preserve">novinka </v>
      </c>
      <c r="P144" s="53" t="s">
        <v>685</v>
      </c>
    </row>
    <row r="145" spans="1:16" ht="15" customHeight="1" thickBot="1">
      <c r="A145" s="38" t="s">
        <v>433</v>
      </c>
      <c r="B145" s="19" t="s">
        <v>434</v>
      </c>
      <c r="C145" s="24">
        <v>8595558304264</v>
      </c>
      <c r="D145" s="24" t="s">
        <v>36</v>
      </c>
      <c r="E145" s="21">
        <v>5</v>
      </c>
      <c r="F145" s="21">
        <v>175</v>
      </c>
      <c r="G145" s="50" t="s">
        <v>336</v>
      </c>
      <c r="H145" s="22" t="s">
        <v>29</v>
      </c>
      <c r="I145" s="27">
        <v>1599</v>
      </c>
      <c r="J145" s="26">
        <f t="shared" si="8"/>
        <v>991.11570247933878</v>
      </c>
      <c r="K145" s="28">
        <f>IF(Tabulka36[[#This Row],[Sloupec9]] = "","",J145*1.21)</f>
        <v>1199.25</v>
      </c>
      <c r="L145" s="31"/>
      <c r="M145" s="29" t="str">
        <f t="shared" si="9"/>
        <v/>
      </c>
      <c r="N145" s="18" t="str">
        <f t="shared" si="10"/>
        <v/>
      </c>
      <c r="O145" s="51" t="str">
        <f t="shared" si="11"/>
        <v xml:space="preserve">poslední kusy </v>
      </c>
      <c r="P145" s="53" t="s">
        <v>623</v>
      </c>
    </row>
    <row r="146" spans="1:16" ht="15" customHeight="1" thickBot="1">
      <c r="A146" s="38" t="s">
        <v>435</v>
      </c>
      <c r="B146" s="19" t="s">
        <v>436</v>
      </c>
      <c r="C146" s="24">
        <v>8595558304950</v>
      </c>
      <c r="D146" s="24" t="s">
        <v>36</v>
      </c>
      <c r="E146" s="21">
        <v>3</v>
      </c>
      <c r="F146" s="21">
        <v>60</v>
      </c>
      <c r="G146" s="50" t="s">
        <v>336</v>
      </c>
      <c r="H146" s="22"/>
      <c r="I146" s="27">
        <v>3999</v>
      </c>
      <c r="J146" s="26">
        <f t="shared" si="8"/>
        <v>2478.7190082644629</v>
      </c>
      <c r="K146" s="28">
        <f>IF(Tabulka36[[#This Row],[Sloupec9]] = "","",J146*1.21)</f>
        <v>2999.25</v>
      </c>
      <c r="L146" s="31"/>
      <c r="M146" s="29" t="str">
        <f t="shared" si="9"/>
        <v/>
      </c>
      <c r="N146" s="18" t="str">
        <f t="shared" si="10"/>
        <v/>
      </c>
      <c r="O146" s="51" t="str">
        <f t="shared" si="11"/>
        <v/>
      </c>
      <c r="P146" s="53" t="s">
        <v>624</v>
      </c>
    </row>
    <row r="147" spans="1:16" ht="15" customHeight="1" thickBot="1">
      <c r="A147" s="38" t="s">
        <v>437</v>
      </c>
      <c r="B147" s="19" t="s">
        <v>438</v>
      </c>
      <c r="C147" s="24">
        <v>8595558304967</v>
      </c>
      <c r="D147" s="24" t="s">
        <v>36</v>
      </c>
      <c r="E147" s="21">
        <v>6</v>
      </c>
      <c r="F147" s="42">
        <v>175</v>
      </c>
      <c r="G147" s="50" t="s">
        <v>336</v>
      </c>
      <c r="H147" s="22"/>
      <c r="I147" s="22">
        <v>2299</v>
      </c>
      <c r="J147" s="26">
        <f t="shared" si="8"/>
        <v>1425</v>
      </c>
      <c r="K147" s="28">
        <f>IF(Tabulka36[[#This Row],[Sloupec9]] = "","",J147*1.21)</f>
        <v>1724.25</v>
      </c>
      <c r="L147" s="31"/>
      <c r="M147" s="29" t="str">
        <f t="shared" si="9"/>
        <v/>
      </c>
      <c r="N147" s="18" t="str">
        <f t="shared" si="10"/>
        <v/>
      </c>
      <c r="O147" s="51" t="str">
        <f t="shared" si="11"/>
        <v/>
      </c>
      <c r="P147" s="53" t="s">
        <v>625</v>
      </c>
    </row>
    <row r="148" spans="1:16" ht="15" customHeight="1" thickBot="1">
      <c r="A148" s="38" t="s">
        <v>439</v>
      </c>
      <c r="B148" s="19" t="s">
        <v>440</v>
      </c>
      <c r="C148" s="24">
        <v>8595558304271</v>
      </c>
      <c r="D148" s="24" t="s">
        <v>36</v>
      </c>
      <c r="E148" s="21">
        <v>6</v>
      </c>
      <c r="F148" s="42">
        <v>150</v>
      </c>
      <c r="G148" s="50" t="s">
        <v>336</v>
      </c>
      <c r="H148" s="22" t="s">
        <v>29</v>
      </c>
      <c r="I148" s="22">
        <v>1599</v>
      </c>
      <c r="J148" s="26">
        <f t="shared" si="8"/>
        <v>991.11570247933878</v>
      </c>
      <c r="K148" s="28">
        <f>IF(Tabulka36[[#This Row],[Sloupec9]] = "","",J148*1.21)</f>
        <v>1199.25</v>
      </c>
      <c r="L148" s="31"/>
      <c r="M148" s="29" t="str">
        <f t="shared" si="9"/>
        <v/>
      </c>
      <c r="N148" s="18" t="str">
        <f t="shared" si="10"/>
        <v/>
      </c>
      <c r="O148" s="51" t="str">
        <f t="shared" si="11"/>
        <v xml:space="preserve">poslední kusy </v>
      </c>
      <c r="P148" s="53" t="s">
        <v>626</v>
      </c>
    </row>
    <row r="149" spans="1:16" ht="15" customHeight="1" thickBot="1">
      <c r="A149" s="38" t="s">
        <v>218</v>
      </c>
      <c r="B149" s="19" t="s">
        <v>219</v>
      </c>
      <c r="C149" s="24">
        <v>8595558305360</v>
      </c>
      <c r="D149" s="24" t="s">
        <v>36</v>
      </c>
      <c r="E149" s="21">
        <v>5</v>
      </c>
      <c r="F149" s="21">
        <v>200</v>
      </c>
      <c r="G149" s="50" t="s">
        <v>22</v>
      </c>
      <c r="H149" s="22" t="s">
        <v>220</v>
      </c>
      <c r="I149" s="27">
        <v>1799</v>
      </c>
      <c r="J149" s="26">
        <f t="shared" si="8"/>
        <v>1040.7438016528927</v>
      </c>
      <c r="K149" s="28">
        <f>IF(Tabulka36[[#This Row],[Sloupec9]] = "","",J149*1.21)</f>
        <v>1259.3000000000002</v>
      </c>
      <c r="L149" s="31"/>
      <c r="M149" s="29" t="str">
        <f t="shared" si="9"/>
        <v/>
      </c>
      <c r="N149" s="18" t="str">
        <f t="shared" si="10"/>
        <v/>
      </c>
      <c r="O149" s="51" t="str">
        <f t="shared" si="11"/>
        <v xml:space="preserve">nová cenová kategorie   novinka </v>
      </c>
      <c r="P149" s="53" t="s">
        <v>627</v>
      </c>
    </row>
    <row r="150" spans="1:16" ht="15" customHeight="1" thickBot="1">
      <c r="A150" s="38" t="s">
        <v>221</v>
      </c>
      <c r="B150" s="19" t="s">
        <v>222</v>
      </c>
      <c r="C150" s="24">
        <v>8595558303656</v>
      </c>
      <c r="D150" s="24" t="s">
        <v>36</v>
      </c>
      <c r="E150" s="21">
        <v>6</v>
      </c>
      <c r="F150" s="21">
        <v>150</v>
      </c>
      <c r="G150" s="50" t="s">
        <v>22</v>
      </c>
      <c r="H150" s="22"/>
      <c r="I150" s="27">
        <v>1199</v>
      </c>
      <c r="J150" s="26">
        <f t="shared" si="8"/>
        <v>693.63636363636363</v>
      </c>
      <c r="K150" s="28">
        <f>IF(Tabulka36[[#This Row],[Sloupec9]] = "","",J150*1.21)</f>
        <v>839.3</v>
      </c>
      <c r="L150" s="31"/>
      <c r="M150" s="29" t="str">
        <f t="shared" si="9"/>
        <v/>
      </c>
      <c r="N150" s="18" t="str">
        <f t="shared" si="10"/>
        <v/>
      </c>
      <c r="O150" s="51" t="str">
        <f t="shared" si="11"/>
        <v/>
      </c>
      <c r="P150" s="53" t="s">
        <v>628</v>
      </c>
    </row>
    <row r="151" spans="1:16" ht="15" customHeight="1" thickBot="1">
      <c r="A151" s="38" t="s">
        <v>441</v>
      </c>
      <c r="B151" s="19" t="s">
        <v>442</v>
      </c>
      <c r="C151" s="24">
        <v>8595558303922</v>
      </c>
      <c r="D151" s="24" t="s">
        <v>36</v>
      </c>
      <c r="E151" s="21">
        <v>8</v>
      </c>
      <c r="F151" s="21">
        <v>320</v>
      </c>
      <c r="G151" s="50" t="s">
        <v>336</v>
      </c>
      <c r="H151" s="22"/>
      <c r="I151" s="27">
        <v>799</v>
      </c>
      <c r="J151" s="26">
        <f t="shared" si="8"/>
        <v>495.24793388429759</v>
      </c>
      <c r="K151" s="28">
        <f>IF(Tabulka36[[#This Row],[Sloupec9]] = "","",J151*1.21)</f>
        <v>599.25000000000011</v>
      </c>
      <c r="L151" s="31"/>
      <c r="M151" s="29" t="str">
        <f t="shared" si="9"/>
        <v/>
      </c>
      <c r="N151" s="18" t="str">
        <f t="shared" si="10"/>
        <v/>
      </c>
      <c r="O151" s="51" t="str">
        <f t="shared" si="11"/>
        <v/>
      </c>
      <c r="P151" s="53" t="s">
        <v>629</v>
      </c>
    </row>
    <row r="152" spans="1:16" ht="15" customHeight="1" thickBot="1">
      <c r="A152" s="38" t="s">
        <v>443</v>
      </c>
      <c r="B152" s="19" t="s">
        <v>444</v>
      </c>
      <c r="C152" s="24">
        <v>8595558304509</v>
      </c>
      <c r="D152" s="24" t="s">
        <v>36</v>
      </c>
      <c r="E152" s="21">
        <v>8</v>
      </c>
      <c r="F152" s="42">
        <v>320</v>
      </c>
      <c r="G152" s="50" t="s">
        <v>336</v>
      </c>
      <c r="H152" s="22"/>
      <c r="I152" s="22">
        <v>699</v>
      </c>
      <c r="J152" s="26">
        <f t="shared" si="8"/>
        <v>433.2644628099174</v>
      </c>
      <c r="K152" s="28">
        <f>IF(Tabulka36[[#This Row],[Sloupec9]] = "","",J152*1.21)</f>
        <v>524.25</v>
      </c>
      <c r="L152" s="31"/>
      <c r="M152" s="29" t="str">
        <f t="shared" si="9"/>
        <v/>
      </c>
      <c r="N152" s="18" t="str">
        <f t="shared" si="10"/>
        <v/>
      </c>
      <c r="O152" s="51" t="str">
        <f t="shared" si="11"/>
        <v/>
      </c>
      <c r="P152" s="53" t="s">
        <v>630</v>
      </c>
    </row>
    <row r="153" spans="1:16" ht="15" customHeight="1" thickBot="1">
      <c r="A153" s="38" t="s">
        <v>223</v>
      </c>
      <c r="B153" s="19" t="s">
        <v>224</v>
      </c>
      <c r="C153" s="24">
        <v>8595558304639</v>
      </c>
      <c r="D153" s="24" t="s">
        <v>36</v>
      </c>
      <c r="E153" s="21">
        <v>6</v>
      </c>
      <c r="F153" s="21">
        <v>960</v>
      </c>
      <c r="G153" s="50" t="s">
        <v>22</v>
      </c>
      <c r="H153" s="22"/>
      <c r="I153" s="27">
        <v>399</v>
      </c>
      <c r="J153" s="26">
        <f t="shared" si="8"/>
        <v>230.82644628099172</v>
      </c>
      <c r="K153" s="28">
        <f>IF(Tabulka36[[#This Row],[Sloupec9]] = "","",J153*1.21)</f>
        <v>279.29999999999995</v>
      </c>
      <c r="L153" s="31"/>
      <c r="M153" s="29" t="str">
        <f t="shared" si="9"/>
        <v/>
      </c>
      <c r="N153" s="18" t="str">
        <f t="shared" si="10"/>
        <v/>
      </c>
      <c r="O153" s="51" t="str">
        <f t="shared" si="11"/>
        <v/>
      </c>
      <c r="P153" s="53" t="s">
        <v>631</v>
      </c>
    </row>
    <row r="154" spans="1:16" ht="15" customHeight="1" thickBot="1">
      <c r="A154" s="38" t="s">
        <v>225</v>
      </c>
      <c r="B154" s="19" t="s">
        <v>226</v>
      </c>
      <c r="C154" s="24">
        <v>8595558303915</v>
      </c>
      <c r="D154" s="24" t="s">
        <v>36</v>
      </c>
      <c r="E154" s="21">
        <v>5</v>
      </c>
      <c r="F154" s="21">
        <v>960</v>
      </c>
      <c r="G154" s="50" t="s">
        <v>22</v>
      </c>
      <c r="H154" s="22" t="s">
        <v>29</v>
      </c>
      <c r="I154" s="27">
        <v>399</v>
      </c>
      <c r="J154" s="26">
        <f t="shared" si="8"/>
        <v>230.82644628099172</v>
      </c>
      <c r="K154" s="28">
        <f>IF(Tabulka36[[#This Row],[Sloupec9]] = "","",J154*1.21)</f>
        <v>279.29999999999995</v>
      </c>
      <c r="L154" s="31"/>
      <c r="M154" s="29" t="str">
        <f t="shared" si="9"/>
        <v/>
      </c>
      <c r="N154" s="18" t="str">
        <f t="shared" si="10"/>
        <v/>
      </c>
      <c r="O154" s="51" t="str">
        <f t="shared" si="11"/>
        <v xml:space="preserve">poslední kusy </v>
      </c>
      <c r="P154" s="53" t="s">
        <v>632</v>
      </c>
    </row>
    <row r="155" spans="1:16" ht="15" customHeight="1" thickBot="1">
      <c r="A155" s="38" t="s">
        <v>227</v>
      </c>
      <c r="B155" s="19" t="s">
        <v>228</v>
      </c>
      <c r="C155" s="24">
        <v>8595558304424</v>
      </c>
      <c r="D155" s="24" t="s">
        <v>36</v>
      </c>
      <c r="E155" s="21">
        <v>48</v>
      </c>
      <c r="F155" s="21">
        <v>960</v>
      </c>
      <c r="G155" s="50" t="s">
        <v>22</v>
      </c>
      <c r="H155" s="22"/>
      <c r="I155" s="27">
        <v>349</v>
      </c>
      <c r="J155" s="26">
        <f t="shared" si="8"/>
        <v>201.900826446281</v>
      </c>
      <c r="K155" s="28">
        <f>IF(Tabulka36[[#This Row],[Sloupec9]] = "","",J155*1.21)</f>
        <v>244.3</v>
      </c>
      <c r="L155" s="31"/>
      <c r="M155" s="29" t="str">
        <f t="shared" si="9"/>
        <v/>
      </c>
      <c r="N155" s="18" t="str">
        <f t="shared" si="10"/>
        <v/>
      </c>
      <c r="O155" s="51" t="str">
        <f t="shared" si="11"/>
        <v/>
      </c>
      <c r="P155" s="53" t="s">
        <v>633</v>
      </c>
    </row>
    <row r="156" spans="1:16" ht="15" customHeight="1" thickBot="1">
      <c r="A156" s="38" t="s">
        <v>229</v>
      </c>
      <c r="B156" s="19" t="s">
        <v>230</v>
      </c>
      <c r="C156" s="24">
        <v>8595558304882</v>
      </c>
      <c r="D156" s="24" t="s">
        <v>36</v>
      </c>
      <c r="E156" s="21">
        <v>6</v>
      </c>
      <c r="F156" s="21">
        <v>420</v>
      </c>
      <c r="G156" s="50" t="s">
        <v>22</v>
      </c>
      <c r="H156" s="22" t="s">
        <v>29</v>
      </c>
      <c r="I156" s="27">
        <v>799</v>
      </c>
      <c r="J156" s="26">
        <f t="shared" si="8"/>
        <v>462.23140495867773</v>
      </c>
      <c r="K156" s="28">
        <f>IF(Tabulka36[[#This Row],[Sloupec9]] = "","",J156*1.21)</f>
        <v>559.30000000000007</v>
      </c>
      <c r="L156" s="31"/>
      <c r="M156" s="29" t="str">
        <f t="shared" si="9"/>
        <v/>
      </c>
      <c r="N156" s="18" t="str">
        <f t="shared" si="10"/>
        <v/>
      </c>
      <c r="O156" s="51" t="str">
        <f t="shared" si="11"/>
        <v xml:space="preserve">poslední kusy </v>
      </c>
      <c r="P156" s="53" t="s">
        <v>634</v>
      </c>
    </row>
    <row r="157" spans="1:16" ht="15" customHeight="1" thickBot="1">
      <c r="A157" s="38" t="s">
        <v>445</v>
      </c>
      <c r="B157" s="19" t="s">
        <v>446</v>
      </c>
      <c r="C157" s="24">
        <v>8595558303960</v>
      </c>
      <c r="D157" s="56" t="s">
        <v>36</v>
      </c>
      <c r="E157" s="21">
        <v>4</v>
      </c>
      <c r="F157" s="42">
        <v>100</v>
      </c>
      <c r="G157" s="50" t="s">
        <v>336</v>
      </c>
      <c r="H157" s="22"/>
      <c r="I157" s="22">
        <v>1399</v>
      </c>
      <c r="J157" s="57">
        <f t="shared" si="8"/>
        <v>867.14876033057851</v>
      </c>
      <c r="K157" s="58">
        <f>IF(Tabulka36[[#This Row],[Sloupec9]] = "","",J157*1.21)</f>
        <v>1049.25</v>
      </c>
      <c r="L157" s="31"/>
      <c r="M157" s="29" t="str">
        <f t="shared" si="9"/>
        <v/>
      </c>
      <c r="N157" s="18" t="str">
        <f t="shared" si="10"/>
        <v/>
      </c>
      <c r="O157" s="51" t="str">
        <f t="shared" si="11"/>
        <v/>
      </c>
      <c r="P157" s="53" t="s">
        <v>635</v>
      </c>
    </row>
    <row r="158" spans="1:16" ht="15" customHeight="1" thickBot="1">
      <c r="A158" s="38" t="s">
        <v>447</v>
      </c>
      <c r="B158" s="19" t="s">
        <v>448</v>
      </c>
      <c r="C158" s="24">
        <v>8595558304721</v>
      </c>
      <c r="D158" s="56" t="s">
        <v>36</v>
      </c>
      <c r="E158" s="21">
        <v>6</v>
      </c>
      <c r="F158" s="42">
        <v>432</v>
      </c>
      <c r="G158" s="50" t="s">
        <v>336</v>
      </c>
      <c r="H158" s="22"/>
      <c r="I158" s="22">
        <v>799</v>
      </c>
      <c r="J158" s="57">
        <f t="shared" si="8"/>
        <v>495.24793388429759</v>
      </c>
      <c r="K158" s="58">
        <f>IF(Tabulka36[[#This Row],[Sloupec9]] = "","",J158*1.21)</f>
        <v>599.25000000000011</v>
      </c>
      <c r="L158" s="31"/>
      <c r="M158" s="29" t="str">
        <f t="shared" si="9"/>
        <v/>
      </c>
      <c r="N158" s="18" t="str">
        <f t="shared" si="10"/>
        <v/>
      </c>
      <c r="O158" s="51" t="str">
        <f t="shared" si="11"/>
        <v/>
      </c>
      <c r="P158" s="53" t="s">
        <v>636</v>
      </c>
    </row>
    <row r="159" spans="1:16" ht="15" customHeight="1" thickBot="1">
      <c r="A159" s="38" t="s">
        <v>449</v>
      </c>
      <c r="B159" s="19" t="s">
        <v>450</v>
      </c>
      <c r="C159" s="24">
        <v>8595558304738</v>
      </c>
      <c r="D159" s="56" t="s">
        <v>36</v>
      </c>
      <c r="E159" s="21">
        <v>6</v>
      </c>
      <c r="F159" s="42">
        <v>420</v>
      </c>
      <c r="G159" s="50" t="s">
        <v>336</v>
      </c>
      <c r="H159" s="22"/>
      <c r="I159" s="22">
        <v>799</v>
      </c>
      <c r="J159" s="57">
        <f t="shared" si="8"/>
        <v>495.24793388429759</v>
      </c>
      <c r="K159" s="58">
        <f>IF(Tabulka36[[#This Row],[Sloupec9]] = "","",J159*1.21)</f>
        <v>599.25000000000011</v>
      </c>
      <c r="L159" s="31"/>
      <c r="M159" s="29" t="str">
        <f t="shared" si="9"/>
        <v/>
      </c>
      <c r="N159" s="18" t="str">
        <f t="shared" si="10"/>
        <v/>
      </c>
      <c r="O159" s="51" t="str">
        <f t="shared" si="11"/>
        <v/>
      </c>
      <c r="P159" s="53" t="s">
        <v>637</v>
      </c>
    </row>
    <row r="160" spans="1:16" ht="15" customHeight="1" thickBot="1">
      <c r="A160" s="38" t="s">
        <v>231</v>
      </c>
      <c r="B160" s="19" t="s">
        <v>232</v>
      </c>
      <c r="C160" s="24">
        <v>8595558304295</v>
      </c>
      <c r="D160" s="24" t="s">
        <v>36</v>
      </c>
      <c r="E160" s="21">
        <v>6</v>
      </c>
      <c r="F160" s="21">
        <v>216</v>
      </c>
      <c r="G160" s="50" t="s">
        <v>22</v>
      </c>
      <c r="H160" s="22" t="s">
        <v>29</v>
      </c>
      <c r="I160" s="27">
        <v>899</v>
      </c>
      <c r="J160" s="26">
        <f t="shared" si="8"/>
        <v>520.08264462809916</v>
      </c>
      <c r="K160" s="28">
        <f>IF(Tabulka36[[#This Row],[Sloupec9]] = "","",J160*1.21)</f>
        <v>629.29999999999995</v>
      </c>
      <c r="L160" s="31"/>
      <c r="M160" s="29" t="str">
        <f t="shared" si="9"/>
        <v/>
      </c>
      <c r="N160" s="18" t="str">
        <f t="shared" si="10"/>
        <v/>
      </c>
      <c r="O160" s="51" t="str">
        <f t="shared" si="11"/>
        <v xml:space="preserve">poslední kusy </v>
      </c>
      <c r="P160" s="53" t="s">
        <v>638</v>
      </c>
    </row>
    <row r="161" spans="1:16" ht="15" customHeight="1" thickBot="1">
      <c r="A161" s="38" t="s">
        <v>233</v>
      </c>
      <c r="B161" s="19" t="s">
        <v>234</v>
      </c>
      <c r="C161" s="24">
        <v>8595558305513</v>
      </c>
      <c r="D161" s="24" t="s">
        <v>21</v>
      </c>
      <c r="E161" s="21">
        <v>48</v>
      </c>
      <c r="F161" s="21">
        <v>960</v>
      </c>
      <c r="G161" s="50" t="s">
        <v>22</v>
      </c>
      <c r="H161" s="22"/>
      <c r="I161" s="27">
        <v>299</v>
      </c>
      <c r="J161" s="26">
        <f t="shared" si="8"/>
        <v>172.97520661157026</v>
      </c>
      <c r="K161" s="28">
        <f>IF(Tabulka36[[#This Row],[Sloupec9]] = "","",J161*1.21)</f>
        <v>209.3</v>
      </c>
      <c r="L161" s="31"/>
      <c r="M161" s="29" t="str">
        <f t="shared" si="9"/>
        <v/>
      </c>
      <c r="N161" s="18" t="str">
        <f t="shared" si="10"/>
        <v/>
      </c>
      <c r="O161" s="51" t="str">
        <f t="shared" si="11"/>
        <v/>
      </c>
      <c r="P161" s="53" t="s">
        <v>639</v>
      </c>
    </row>
    <row r="162" spans="1:16" ht="15" customHeight="1" thickBot="1">
      <c r="A162" s="38" t="s">
        <v>451</v>
      </c>
      <c r="B162" s="19" t="s">
        <v>452</v>
      </c>
      <c r="C162" s="24">
        <v>8595558305643</v>
      </c>
      <c r="D162" s="24" t="s">
        <v>21</v>
      </c>
      <c r="E162" s="21">
        <v>180</v>
      </c>
      <c r="F162" s="21">
        <v>960</v>
      </c>
      <c r="G162" s="50" t="s">
        <v>336</v>
      </c>
      <c r="H162" s="22" t="s">
        <v>59</v>
      </c>
      <c r="I162" s="27">
        <v>129</v>
      </c>
      <c r="J162" s="26">
        <f t="shared" si="8"/>
        <v>79.95867768595042</v>
      </c>
      <c r="K162" s="28">
        <f>IF(Tabulka36[[#This Row],[Sloupec9]] = "","",J162*1.21)</f>
        <v>96.75</v>
      </c>
      <c r="L162" s="31"/>
      <c r="M162" s="29" t="str">
        <f t="shared" si="9"/>
        <v/>
      </c>
      <c r="N162" s="18" t="str">
        <f t="shared" si="10"/>
        <v/>
      </c>
      <c r="O162" s="51" t="str">
        <f t="shared" si="11"/>
        <v xml:space="preserve">novinka </v>
      </c>
      <c r="P162" s="53" t="s">
        <v>640</v>
      </c>
    </row>
    <row r="163" spans="1:16" ht="15" customHeight="1" thickBot="1">
      <c r="A163" s="38" t="s">
        <v>235</v>
      </c>
      <c r="B163" s="19" t="s">
        <v>236</v>
      </c>
      <c r="C163" s="24">
        <v>8595558303328</v>
      </c>
      <c r="D163" s="24" t="s">
        <v>36</v>
      </c>
      <c r="E163" s="21">
        <v>16</v>
      </c>
      <c r="F163" s="21">
        <v>480</v>
      </c>
      <c r="G163" s="50" t="s">
        <v>22</v>
      </c>
      <c r="H163" s="22"/>
      <c r="I163" s="27">
        <v>599</v>
      </c>
      <c r="J163" s="26">
        <f t="shared" si="8"/>
        <v>346.52892561983469</v>
      </c>
      <c r="K163" s="28">
        <f>IF(Tabulka36[[#This Row],[Sloupec9]] = "","",J163*1.21)</f>
        <v>419.29999999999995</v>
      </c>
      <c r="L163" s="31"/>
      <c r="M163" s="29" t="str">
        <f t="shared" si="9"/>
        <v/>
      </c>
      <c r="N163" s="18" t="str">
        <f t="shared" si="10"/>
        <v/>
      </c>
      <c r="O163" s="51" t="str">
        <f t="shared" si="11"/>
        <v/>
      </c>
      <c r="P163" s="53" t="s">
        <v>641</v>
      </c>
    </row>
    <row r="164" spans="1:16" ht="15" customHeight="1" thickBot="1">
      <c r="A164" s="38" t="s">
        <v>237</v>
      </c>
      <c r="B164" s="19" t="s">
        <v>238</v>
      </c>
      <c r="C164" s="24">
        <v>8595558303298</v>
      </c>
      <c r="D164" s="24" t="s">
        <v>36</v>
      </c>
      <c r="E164" s="21">
        <v>6</v>
      </c>
      <c r="F164" s="21">
        <v>126</v>
      </c>
      <c r="G164" s="50" t="s">
        <v>22</v>
      </c>
      <c r="H164" s="22" t="s">
        <v>217</v>
      </c>
      <c r="I164" s="27">
        <v>1999</v>
      </c>
      <c r="J164" s="26">
        <f t="shared" si="8"/>
        <v>1156.4462809917356</v>
      </c>
      <c r="K164" s="28">
        <f>IF(Tabulka36[[#This Row],[Sloupec9]] = "","",J164*1.21)</f>
        <v>1399.3000000000002</v>
      </c>
      <c r="L164" s="31"/>
      <c r="M164" s="29" t="str">
        <f t="shared" si="9"/>
        <v/>
      </c>
      <c r="N164" s="18" t="str">
        <f t="shared" si="10"/>
        <v/>
      </c>
      <c r="O164" s="51" t="str">
        <f t="shared" si="11"/>
        <v xml:space="preserve">nová cenová kategorie </v>
      </c>
      <c r="P164" s="53" t="s">
        <v>642</v>
      </c>
    </row>
    <row r="165" spans="1:16" ht="15" customHeight="1" thickBot="1">
      <c r="A165" s="38" t="s">
        <v>453</v>
      </c>
      <c r="B165" s="19" t="s">
        <v>454</v>
      </c>
      <c r="C165" s="24">
        <v>8595558305155</v>
      </c>
      <c r="D165" s="56" t="s">
        <v>36</v>
      </c>
      <c r="E165" s="21">
        <v>6</v>
      </c>
      <c r="F165" s="42">
        <v>126</v>
      </c>
      <c r="G165" s="50" t="s">
        <v>336</v>
      </c>
      <c r="H165" s="22"/>
      <c r="I165" s="22">
        <v>1499</v>
      </c>
      <c r="J165" s="57">
        <f t="shared" si="8"/>
        <v>929.13223140495859</v>
      </c>
      <c r="K165" s="58">
        <f>IF(Tabulka36[[#This Row],[Sloupec9]] = "","",J165*1.21)</f>
        <v>1124.2499999999998</v>
      </c>
      <c r="L165" s="31"/>
      <c r="M165" s="29" t="str">
        <f t="shared" si="9"/>
        <v/>
      </c>
      <c r="N165" s="18" t="str">
        <f t="shared" si="10"/>
        <v/>
      </c>
      <c r="O165" s="51" t="str">
        <f t="shared" si="11"/>
        <v/>
      </c>
      <c r="P165" s="53" t="s">
        <v>643</v>
      </c>
    </row>
    <row r="166" spans="1:16" ht="15" customHeight="1" thickBot="1">
      <c r="A166" s="38" t="s">
        <v>239</v>
      </c>
      <c r="B166" s="19" t="s">
        <v>240</v>
      </c>
      <c r="C166" s="24">
        <v>8595558303359</v>
      </c>
      <c r="D166" s="24" t="s">
        <v>36</v>
      </c>
      <c r="E166" s="21">
        <v>6</v>
      </c>
      <c r="F166" s="21">
        <v>180</v>
      </c>
      <c r="G166" s="50" t="s">
        <v>22</v>
      </c>
      <c r="H166" s="22" t="s">
        <v>29</v>
      </c>
      <c r="I166" s="27">
        <v>1299</v>
      </c>
      <c r="J166" s="26">
        <f t="shared" si="8"/>
        <v>751.48760330578511</v>
      </c>
      <c r="K166" s="28">
        <f>IF(Tabulka36[[#This Row],[Sloupec9]] = "","",J166*1.21)</f>
        <v>909.3</v>
      </c>
      <c r="L166" s="31"/>
      <c r="M166" s="29" t="str">
        <f t="shared" si="9"/>
        <v/>
      </c>
      <c r="N166" s="18" t="str">
        <f t="shared" si="10"/>
        <v/>
      </c>
      <c r="O166" s="51" t="str">
        <f t="shared" si="11"/>
        <v xml:space="preserve">poslední kusy </v>
      </c>
      <c r="P166" s="53" t="s">
        <v>644</v>
      </c>
    </row>
    <row r="167" spans="1:16" ht="15" customHeight="1" thickBot="1">
      <c r="A167" s="38" t="s">
        <v>455</v>
      </c>
      <c r="B167" s="19" t="s">
        <v>456</v>
      </c>
      <c r="C167" s="24">
        <v>8594195080067</v>
      </c>
      <c r="D167" s="56" t="s">
        <v>36</v>
      </c>
      <c r="E167" s="21">
        <v>6</v>
      </c>
      <c r="F167" s="42">
        <v>180</v>
      </c>
      <c r="G167" s="50" t="s">
        <v>336</v>
      </c>
      <c r="H167" s="22" t="s">
        <v>29</v>
      </c>
      <c r="I167" s="22">
        <v>999</v>
      </c>
      <c r="J167" s="57">
        <f t="shared" si="8"/>
        <v>619.21487603305786</v>
      </c>
      <c r="K167" s="58">
        <f>IF(Tabulka36[[#This Row],[Sloupec9]] = "","",J167*1.21)</f>
        <v>749.25</v>
      </c>
      <c r="L167" s="31"/>
      <c r="M167" s="29" t="str">
        <f t="shared" si="9"/>
        <v/>
      </c>
      <c r="N167" s="18" t="str">
        <f t="shared" si="10"/>
        <v/>
      </c>
      <c r="O167" s="51" t="str">
        <f t="shared" si="11"/>
        <v xml:space="preserve">poslední kusy </v>
      </c>
      <c r="P167" s="53" t="s">
        <v>645</v>
      </c>
    </row>
    <row r="168" spans="1:16" ht="15" customHeight="1" thickBot="1">
      <c r="A168" s="38" t="s">
        <v>457</v>
      </c>
      <c r="B168" s="19" t="s">
        <v>458</v>
      </c>
      <c r="C168" s="24">
        <v>8595558309757</v>
      </c>
      <c r="D168" s="56" t="s">
        <v>36</v>
      </c>
      <c r="E168" s="21">
        <v>500</v>
      </c>
      <c r="F168" s="42">
        <v>960</v>
      </c>
      <c r="G168" s="50" t="s">
        <v>336</v>
      </c>
      <c r="H168" s="22"/>
      <c r="I168" s="22">
        <v>199</v>
      </c>
      <c r="J168" s="57">
        <f t="shared" si="8"/>
        <v>123.34710743801654</v>
      </c>
      <c r="K168" s="58">
        <f>IF(Tabulka36[[#This Row],[Sloupec9]] = "","",J168*1.21)</f>
        <v>149.25</v>
      </c>
      <c r="L168" s="31"/>
      <c r="M168" s="29" t="str">
        <f t="shared" si="9"/>
        <v/>
      </c>
      <c r="N168" s="18" t="str">
        <f t="shared" si="10"/>
        <v/>
      </c>
      <c r="O168" s="51" t="str">
        <f t="shared" si="11"/>
        <v/>
      </c>
      <c r="P168" s="54"/>
    </row>
    <row r="169" spans="1:16" ht="15" customHeight="1" thickBot="1">
      <c r="A169" s="38" t="s">
        <v>241</v>
      </c>
      <c r="B169" s="19" t="s">
        <v>242</v>
      </c>
      <c r="C169" s="24">
        <v>8595558301669</v>
      </c>
      <c r="D169" s="24" t="s">
        <v>21</v>
      </c>
      <c r="E169" s="21">
        <v>12</v>
      </c>
      <c r="F169" s="21">
        <v>960</v>
      </c>
      <c r="G169" s="50" t="s">
        <v>22</v>
      </c>
      <c r="H169" s="22"/>
      <c r="I169" s="27">
        <v>379</v>
      </c>
      <c r="J169" s="26">
        <f t="shared" si="8"/>
        <v>219.25619834710741</v>
      </c>
      <c r="K169" s="28">
        <f>IF(Tabulka36[[#This Row],[Sloupec9]] = "","",J169*1.21)</f>
        <v>265.29999999999995</v>
      </c>
      <c r="L169" s="31"/>
      <c r="M169" s="29" t="str">
        <f t="shared" si="9"/>
        <v/>
      </c>
      <c r="N169" s="18" t="str">
        <f t="shared" si="10"/>
        <v/>
      </c>
      <c r="O169" s="51" t="str">
        <f t="shared" si="11"/>
        <v/>
      </c>
      <c r="P169" s="53" t="s">
        <v>646</v>
      </c>
    </row>
    <row r="170" spans="1:16" ht="15" customHeight="1" thickBot="1">
      <c r="A170" s="38" t="s">
        <v>243</v>
      </c>
      <c r="B170" s="19" t="s">
        <v>244</v>
      </c>
      <c r="C170" s="24">
        <v>8595558304523</v>
      </c>
      <c r="D170" s="24" t="s">
        <v>36</v>
      </c>
      <c r="E170" s="21">
        <v>6</v>
      </c>
      <c r="F170" s="21">
        <v>288</v>
      </c>
      <c r="G170" s="50" t="s">
        <v>22</v>
      </c>
      <c r="H170" s="22"/>
      <c r="I170" s="27">
        <v>899</v>
      </c>
      <c r="J170" s="26">
        <f t="shared" si="8"/>
        <v>520.08264462809916</v>
      </c>
      <c r="K170" s="28">
        <f>IF(Tabulka36[[#This Row],[Sloupec9]] = "","",J170*1.21)</f>
        <v>629.29999999999995</v>
      </c>
      <c r="L170" s="31"/>
      <c r="M170" s="29" t="str">
        <f t="shared" si="9"/>
        <v/>
      </c>
      <c r="N170" s="18" t="str">
        <f t="shared" si="10"/>
        <v/>
      </c>
      <c r="O170" s="51" t="str">
        <f t="shared" si="11"/>
        <v/>
      </c>
      <c r="P170" s="53" t="s">
        <v>647</v>
      </c>
    </row>
    <row r="171" spans="1:16" ht="15" customHeight="1" thickBot="1">
      <c r="A171" s="38" t="s">
        <v>245</v>
      </c>
      <c r="B171" s="19" t="s">
        <v>246</v>
      </c>
      <c r="C171" s="24">
        <v>91037273543</v>
      </c>
      <c r="D171" s="24" t="s">
        <v>247</v>
      </c>
      <c r="E171" s="21">
        <v>12</v>
      </c>
      <c r="F171" s="21">
        <v>960</v>
      </c>
      <c r="G171" s="50" t="s">
        <v>22</v>
      </c>
      <c r="H171" s="22" t="s">
        <v>248</v>
      </c>
      <c r="I171" s="27">
        <v>150</v>
      </c>
      <c r="J171" s="26">
        <f t="shared" si="8"/>
        <v>86.776859504132247</v>
      </c>
      <c r="K171" s="28">
        <f>IF(Tabulka36[[#This Row],[Sloupec9]] = "","",J171*1.21)</f>
        <v>105.00000000000001</v>
      </c>
      <c r="L171" s="31"/>
      <c r="M171" s="29" t="str">
        <f t="shared" si="9"/>
        <v/>
      </c>
      <c r="N171" s="18" t="str">
        <f t="shared" si="10"/>
        <v/>
      </c>
      <c r="O171" s="51" t="str">
        <f t="shared" si="11"/>
        <v xml:space="preserve">NOVÁ CENA </v>
      </c>
      <c r="P171" s="53" t="s">
        <v>648</v>
      </c>
    </row>
    <row r="172" spans="1:16" ht="15" customHeight="1" thickBot="1">
      <c r="A172" s="38" t="s">
        <v>249</v>
      </c>
      <c r="B172" s="19" t="s">
        <v>250</v>
      </c>
      <c r="C172" s="24">
        <v>8595558305346</v>
      </c>
      <c r="D172" s="24" t="s">
        <v>21</v>
      </c>
      <c r="E172" s="21">
        <v>12</v>
      </c>
      <c r="F172" s="21">
        <v>960</v>
      </c>
      <c r="G172" s="50" t="s">
        <v>22</v>
      </c>
      <c r="H172" s="22" t="s">
        <v>29</v>
      </c>
      <c r="I172" s="27">
        <v>499</v>
      </c>
      <c r="J172" s="26">
        <f t="shared" si="8"/>
        <v>288.67768595041326</v>
      </c>
      <c r="K172" s="28">
        <f>IF(Tabulka36[[#This Row],[Sloupec9]] = "","",J172*1.21)</f>
        <v>349.3</v>
      </c>
      <c r="L172" s="31"/>
      <c r="M172" s="29" t="str">
        <f t="shared" si="9"/>
        <v/>
      </c>
      <c r="N172" s="18" t="str">
        <f t="shared" si="10"/>
        <v/>
      </c>
      <c r="O172" s="51" t="str">
        <f t="shared" si="11"/>
        <v xml:space="preserve">poslední kusy </v>
      </c>
      <c r="P172" s="53" t="s">
        <v>649</v>
      </c>
    </row>
    <row r="173" spans="1:16" ht="15" customHeight="1" thickBot="1">
      <c r="A173" s="38" t="s">
        <v>459</v>
      </c>
      <c r="B173" s="19" t="s">
        <v>460</v>
      </c>
      <c r="C173" s="24">
        <v>8595558309771</v>
      </c>
      <c r="D173" s="56" t="s">
        <v>36</v>
      </c>
      <c r="E173" s="21">
        <v>1</v>
      </c>
      <c r="F173" s="42">
        <v>960</v>
      </c>
      <c r="G173" s="50" t="s">
        <v>336</v>
      </c>
      <c r="H173" s="22"/>
      <c r="I173" s="22">
        <v>49</v>
      </c>
      <c r="J173" s="57">
        <f t="shared" si="8"/>
        <v>30.371900826446282</v>
      </c>
      <c r="K173" s="58">
        <f>IF(Tabulka36[[#This Row],[Sloupec9]] = "","",J173*1.21)</f>
        <v>36.75</v>
      </c>
      <c r="L173" s="31"/>
      <c r="M173" s="29" t="str">
        <f t="shared" si="9"/>
        <v/>
      </c>
      <c r="N173" s="18" t="str">
        <f t="shared" si="10"/>
        <v/>
      </c>
      <c r="O173" s="51" t="str">
        <f t="shared" si="11"/>
        <v/>
      </c>
      <c r="P173" s="54"/>
    </row>
    <row r="174" spans="1:16" ht="15" customHeight="1" thickBot="1">
      <c r="A174" s="38" t="s">
        <v>251</v>
      </c>
      <c r="B174" s="19" t="s">
        <v>252</v>
      </c>
      <c r="C174" s="24">
        <v>8595558304899</v>
      </c>
      <c r="D174" s="24" t="s">
        <v>36</v>
      </c>
      <c r="E174" s="21">
        <v>5</v>
      </c>
      <c r="F174" s="21">
        <v>150</v>
      </c>
      <c r="G174" s="50" t="s">
        <v>22</v>
      </c>
      <c r="H174" s="22" t="s">
        <v>29</v>
      </c>
      <c r="I174" s="27">
        <v>1499</v>
      </c>
      <c r="J174" s="26">
        <f t="shared" si="8"/>
        <v>867.19008264462809</v>
      </c>
      <c r="K174" s="28">
        <f>IF(Tabulka36[[#This Row],[Sloupec9]] = "","",J174*1.21)</f>
        <v>1049.3</v>
      </c>
      <c r="L174" s="31"/>
      <c r="M174" s="29" t="str">
        <f t="shared" si="9"/>
        <v/>
      </c>
      <c r="N174" s="18" t="str">
        <f t="shared" si="10"/>
        <v/>
      </c>
      <c r="O174" s="51" t="str">
        <f t="shared" si="11"/>
        <v xml:space="preserve">poslední kusy </v>
      </c>
      <c r="P174" s="53" t="s">
        <v>650</v>
      </c>
    </row>
    <row r="175" spans="1:16" ht="15" customHeight="1" thickBot="1">
      <c r="A175" s="38" t="s">
        <v>461</v>
      </c>
      <c r="B175" s="19" t="s">
        <v>462</v>
      </c>
      <c r="C175" s="24">
        <v>8595558304912</v>
      </c>
      <c r="D175" s="24" t="s">
        <v>36</v>
      </c>
      <c r="E175" s="21">
        <v>50</v>
      </c>
      <c r="F175" s="21">
        <v>960</v>
      </c>
      <c r="G175" s="50" t="s">
        <v>336</v>
      </c>
      <c r="H175" s="22"/>
      <c r="I175" s="27">
        <v>249</v>
      </c>
      <c r="J175" s="26">
        <f t="shared" si="8"/>
        <v>154.33884297520663</v>
      </c>
      <c r="K175" s="28">
        <f>IF(Tabulka36[[#This Row],[Sloupec9]] = "","",J175*1.21)</f>
        <v>186.75000000000003</v>
      </c>
      <c r="L175" s="31"/>
      <c r="M175" s="29" t="str">
        <f t="shared" si="9"/>
        <v/>
      </c>
      <c r="N175" s="18" t="str">
        <f t="shared" si="10"/>
        <v/>
      </c>
      <c r="O175" s="51" t="str">
        <f t="shared" si="11"/>
        <v/>
      </c>
      <c r="P175" s="53" t="s">
        <v>651</v>
      </c>
    </row>
    <row r="176" spans="1:16" ht="15" customHeight="1" thickBot="1">
      <c r="A176" s="38" t="s">
        <v>463</v>
      </c>
      <c r="B176" s="19" t="s">
        <v>464</v>
      </c>
      <c r="C176" s="24">
        <v>8595558304905</v>
      </c>
      <c r="D176" s="56" t="s">
        <v>36</v>
      </c>
      <c r="E176" s="21">
        <v>50</v>
      </c>
      <c r="F176" s="42">
        <v>960</v>
      </c>
      <c r="G176" s="50" t="s">
        <v>336</v>
      </c>
      <c r="H176" s="22"/>
      <c r="I176" s="22">
        <v>249</v>
      </c>
      <c r="J176" s="57">
        <f t="shared" si="8"/>
        <v>154.33884297520663</v>
      </c>
      <c r="K176" s="58">
        <f>IF(Tabulka36[[#This Row],[Sloupec9]] = "","",J176*1.21)</f>
        <v>186.75000000000003</v>
      </c>
      <c r="L176" s="31"/>
      <c r="M176" s="29" t="str">
        <f t="shared" si="9"/>
        <v/>
      </c>
      <c r="N176" s="18" t="str">
        <f t="shared" si="10"/>
        <v/>
      </c>
      <c r="O176" s="51" t="str">
        <f t="shared" si="11"/>
        <v/>
      </c>
      <c r="P176" s="53" t="s">
        <v>652</v>
      </c>
    </row>
    <row r="177" spans="1:16" ht="15" customHeight="1" thickBot="1">
      <c r="A177" s="38" t="s">
        <v>253</v>
      </c>
      <c r="B177" s="19" t="s">
        <v>254</v>
      </c>
      <c r="C177" s="24">
        <v>8595558305216</v>
      </c>
      <c r="D177" s="24" t="s">
        <v>21</v>
      </c>
      <c r="E177" s="21">
        <v>6</v>
      </c>
      <c r="F177" s="21">
        <v>696</v>
      </c>
      <c r="G177" s="50" t="s">
        <v>22</v>
      </c>
      <c r="H177" s="22"/>
      <c r="I177" s="27">
        <v>549</v>
      </c>
      <c r="J177" s="26">
        <f t="shared" si="8"/>
        <v>317.60330578512401</v>
      </c>
      <c r="K177" s="28">
        <f>IF(Tabulka36[[#This Row],[Sloupec9]] = "","",J177*1.21)</f>
        <v>384.3</v>
      </c>
      <c r="L177" s="31"/>
      <c r="M177" s="29" t="str">
        <f t="shared" si="9"/>
        <v/>
      </c>
      <c r="N177" s="18" t="str">
        <f t="shared" si="10"/>
        <v/>
      </c>
      <c r="O177" s="51" t="str">
        <f t="shared" si="11"/>
        <v/>
      </c>
      <c r="P177" s="53" t="s">
        <v>653</v>
      </c>
    </row>
    <row r="178" spans="1:16" ht="15" customHeight="1" thickBot="1">
      <c r="A178" s="38" t="s">
        <v>257</v>
      </c>
      <c r="B178" s="19" t="s">
        <v>258</v>
      </c>
      <c r="C178" s="24">
        <v>8595558305414</v>
      </c>
      <c r="D178" s="24" t="s">
        <v>21</v>
      </c>
      <c r="E178" s="21">
        <v>48</v>
      </c>
      <c r="F178" s="21">
        <v>960</v>
      </c>
      <c r="G178" s="50" t="s">
        <v>22</v>
      </c>
      <c r="H178" s="22" t="s">
        <v>141</v>
      </c>
      <c r="I178" s="27">
        <v>169</v>
      </c>
      <c r="J178" s="26">
        <f t="shared" si="8"/>
        <v>97.768595041322314</v>
      </c>
      <c r="K178" s="28">
        <f>IF(Tabulka36[[#This Row],[Sloupec9]] = "","",J178*1.21)</f>
        <v>118.3</v>
      </c>
      <c r="L178" s="31"/>
      <c r="M178" s="29" t="str">
        <f t="shared" si="9"/>
        <v/>
      </c>
      <c r="N178" s="18" t="str">
        <f t="shared" si="10"/>
        <v/>
      </c>
      <c r="O178" s="51" t="str">
        <f t="shared" si="11"/>
        <v xml:space="preserve">displej 6 ks </v>
      </c>
      <c r="P178" s="53" t="s">
        <v>654</v>
      </c>
    </row>
    <row r="179" spans="1:16" ht="15" customHeight="1" thickBot="1">
      <c r="A179" s="38" t="s">
        <v>465</v>
      </c>
      <c r="B179" s="19" t="s">
        <v>466</v>
      </c>
      <c r="C179" s="24">
        <v>8595558303472</v>
      </c>
      <c r="D179" s="56" t="s">
        <v>36</v>
      </c>
      <c r="E179" s="21">
        <v>12</v>
      </c>
      <c r="F179" s="42">
        <v>960</v>
      </c>
      <c r="G179" s="50" t="s">
        <v>336</v>
      </c>
      <c r="H179" s="22" t="s">
        <v>29</v>
      </c>
      <c r="I179" s="22">
        <v>299</v>
      </c>
      <c r="J179" s="57">
        <f t="shared" si="8"/>
        <v>185.33057851239673</v>
      </c>
      <c r="K179" s="58">
        <f>IF(Tabulka36[[#This Row],[Sloupec9]] = "","",J179*1.21)</f>
        <v>224.25000000000003</v>
      </c>
      <c r="L179" s="31"/>
      <c r="M179" s="29" t="str">
        <f t="shared" si="9"/>
        <v/>
      </c>
      <c r="N179" s="18" t="str">
        <f t="shared" si="10"/>
        <v/>
      </c>
      <c r="O179" s="51" t="str">
        <f t="shared" si="11"/>
        <v xml:space="preserve">poslední kusy </v>
      </c>
      <c r="P179" s="53" t="s">
        <v>655</v>
      </c>
    </row>
    <row r="180" spans="1:16" ht="15" customHeight="1" thickBot="1">
      <c r="A180" s="38" t="s">
        <v>255</v>
      </c>
      <c r="B180" s="19" t="s">
        <v>256</v>
      </c>
      <c r="C180" s="24">
        <v>8595558303687</v>
      </c>
      <c r="D180" s="24" t="s">
        <v>21</v>
      </c>
      <c r="E180" s="21">
        <v>6</v>
      </c>
      <c r="F180" s="21">
        <v>288</v>
      </c>
      <c r="G180" s="50" t="s">
        <v>22</v>
      </c>
      <c r="H180" s="22"/>
      <c r="I180" s="27">
        <v>749</v>
      </c>
      <c r="J180" s="26">
        <f t="shared" si="8"/>
        <v>433.30578512396698</v>
      </c>
      <c r="K180" s="28">
        <f>IF(Tabulka36[[#This Row],[Sloupec9]] = "","",J180*1.21)</f>
        <v>524.30000000000007</v>
      </c>
      <c r="L180" s="31"/>
      <c r="M180" s="29" t="str">
        <f t="shared" si="9"/>
        <v/>
      </c>
      <c r="N180" s="18" t="str">
        <f t="shared" si="10"/>
        <v/>
      </c>
      <c r="O180" s="51" t="str">
        <f t="shared" si="11"/>
        <v/>
      </c>
      <c r="P180" s="53" t="s">
        <v>656</v>
      </c>
    </row>
    <row r="181" spans="1:16" ht="15" customHeight="1" thickBot="1">
      <c r="A181" s="38" t="s">
        <v>467</v>
      </c>
      <c r="B181" s="19" t="s">
        <v>468</v>
      </c>
      <c r="C181" s="24">
        <v>8595558304660</v>
      </c>
      <c r="D181" s="56" t="s">
        <v>21</v>
      </c>
      <c r="E181" s="21">
        <v>10</v>
      </c>
      <c r="F181" s="42">
        <v>760</v>
      </c>
      <c r="G181" s="50" t="s">
        <v>336</v>
      </c>
      <c r="H181" s="22"/>
      <c r="I181" s="22">
        <v>449</v>
      </c>
      <c r="J181" s="57">
        <f t="shared" si="8"/>
        <v>278.30578512396693</v>
      </c>
      <c r="K181" s="58">
        <f>IF(Tabulka36[[#This Row],[Sloupec9]] = "","",J181*1.21)</f>
        <v>336.75</v>
      </c>
      <c r="L181" s="31"/>
      <c r="M181" s="29" t="str">
        <f t="shared" si="9"/>
        <v/>
      </c>
      <c r="N181" s="18" t="str">
        <f t="shared" si="10"/>
        <v/>
      </c>
      <c r="O181" s="51" t="str">
        <f t="shared" si="11"/>
        <v/>
      </c>
      <c r="P181" s="53" t="s">
        <v>657</v>
      </c>
    </row>
    <row r="182" spans="1:16" ht="15" customHeight="1" thickBot="1">
      <c r="A182" s="38" t="s">
        <v>469</v>
      </c>
      <c r="B182" s="19" t="s">
        <v>470</v>
      </c>
      <c r="C182" s="24">
        <v>8595558304653</v>
      </c>
      <c r="D182" s="56" t="s">
        <v>21</v>
      </c>
      <c r="E182" s="21">
        <v>10</v>
      </c>
      <c r="F182" s="42">
        <v>760</v>
      </c>
      <c r="G182" s="50" t="s">
        <v>336</v>
      </c>
      <c r="H182" s="22"/>
      <c r="I182" s="22">
        <v>449</v>
      </c>
      <c r="J182" s="57">
        <f t="shared" si="8"/>
        <v>278.30578512396693</v>
      </c>
      <c r="K182" s="58">
        <f>IF(Tabulka36[[#This Row],[Sloupec9]] = "","",J182*1.21)</f>
        <v>336.75</v>
      </c>
      <c r="L182" s="31"/>
      <c r="M182" s="29" t="str">
        <f t="shared" si="9"/>
        <v/>
      </c>
      <c r="N182" s="18" t="str">
        <f t="shared" si="10"/>
        <v/>
      </c>
      <c r="O182" s="51" t="str">
        <f t="shared" si="11"/>
        <v/>
      </c>
      <c r="P182" s="53" t="s">
        <v>658</v>
      </c>
    </row>
    <row r="183" spans="1:16" ht="15" customHeight="1" thickBot="1">
      <c r="A183" s="38" t="s">
        <v>471</v>
      </c>
      <c r="B183" s="19" t="s">
        <v>472</v>
      </c>
      <c r="C183" s="24">
        <v>8595558304646</v>
      </c>
      <c r="D183" s="56" t="s">
        <v>21</v>
      </c>
      <c r="E183" s="21">
        <v>10</v>
      </c>
      <c r="F183" s="42">
        <v>720</v>
      </c>
      <c r="G183" s="50" t="s">
        <v>336</v>
      </c>
      <c r="H183" s="22"/>
      <c r="I183" s="22">
        <v>549</v>
      </c>
      <c r="J183" s="57">
        <f t="shared" si="8"/>
        <v>340.28925619834712</v>
      </c>
      <c r="K183" s="58">
        <f>IF(Tabulka36[[#This Row],[Sloupec9]] = "","",J183*1.21)</f>
        <v>411.75</v>
      </c>
      <c r="L183" s="31"/>
      <c r="M183" s="29" t="str">
        <f t="shared" si="9"/>
        <v/>
      </c>
      <c r="N183" s="18" t="str">
        <f t="shared" si="10"/>
        <v/>
      </c>
      <c r="O183" s="51" t="str">
        <f t="shared" si="11"/>
        <v/>
      </c>
      <c r="P183" s="53" t="s">
        <v>659</v>
      </c>
    </row>
    <row r="184" spans="1:16" ht="15" customHeight="1" thickBot="1">
      <c r="A184" s="38" t="s">
        <v>259</v>
      </c>
      <c r="B184" s="19" t="s">
        <v>260</v>
      </c>
      <c r="C184" s="24">
        <v>8595558301188</v>
      </c>
      <c r="D184" s="24" t="s">
        <v>21</v>
      </c>
      <c r="E184" s="21">
        <v>12</v>
      </c>
      <c r="F184" s="21">
        <v>960</v>
      </c>
      <c r="G184" s="50" t="s">
        <v>22</v>
      </c>
      <c r="H184" s="22"/>
      <c r="I184" s="27">
        <v>279</v>
      </c>
      <c r="J184" s="26">
        <f t="shared" si="8"/>
        <v>161.40495867768595</v>
      </c>
      <c r="K184" s="28">
        <f>IF(Tabulka36[[#This Row],[Sloupec9]] = "","",J184*1.21)</f>
        <v>195.3</v>
      </c>
      <c r="L184" s="31"/>
      <c r="M184" s="29" t="str">
        <f t="shared" si="9"/>
        <v/>
      </c>
      <c r="N184" s="18" t="str">
        <f t="shared" si="10"/>
        <v/>
      </c>
      <c r="O184" s="51" t="str">
        <f t="shared" si="11"/>
        <v/>
      </c>
      <c r="P184" s="53" t="s">
        <v>660</v>
      </c>
    </row>
    <row r="185" spans="1:16" ht="15" customHeight="1" thickBot="1">
      <c r="A185" s="38" t="s">
        <v>313</v>
      </c>
      <c r="B185" s="19" t="s">
        <v>314</v>
      </c>
      <c r="C185" s="24">
        <v>8595558305001</v>
      </c>
      <c r="D185" s="24" t="s">
        <v>36</v>
      </c>
      <c r="E185" s="21">
        <v>4</v>
      </c>
      <c r="F185" s="21">
        <v>408</v>
      </c>
      <c r="G185" s="50" t="s">
        <v>22</v>
      </c>
      <c r="H185" s="22"/>
      <c r="I185" s="27">
        <v>749</v>
      </c>
      <c r="J185" s="26">
        <f t="shared" si="8"/>
        <v>433.30578512396698</v>
      </c>
      <c r="K185" s="28">
        <f>IF(Tabulka36[[#This Row],[Sloupec9]] = "","",J185*1.21)</f>
        <v>524.30000000000007</v>
      </c>
      <c r="L185" s="31"/>
      <c r="M185" s="29" t="str">
        <f t="shared" si="9"/>
        <v/>
      </c>
      <c r="N185" s="18" t="str">
        <f t="shared" si="10"/>
        <v/>
      </c>
      <c r="O185" s="51" t="str">
        <f t="shared" si="11"/>
        <v/>
      </c>
      <c r="P185" s="53" t="s">
        <v>661</v>
      </c>
    </row>
    <row r="186" spans="1:16" ht="15" customHeight="1" thickBot="1">
      <c r="A186" s="38" t="s">
        <v>261</v>
      </c>
      <c r="B186" s="19" t="s">
        <v>262</v>
      </c>
      <c r="C186" s="24">
        <v>8595558300594</v>
      </c>
      <c r="D186" s="24" t="s">
        <v>247</v>
      </c>
      <c r="E186" s="21">
        <v>6</v>
      </c>
      <c r="F186" s="21">
        <v>396</v>
      </c>
      <c r="G186" s="50" t="s">
        <v>22</v>
      </c>
      <c r="H186" s="22"/>
      <c r="I186" s="27">
        <v>699</v>
      </c>
      <c r="J186" s="26">
        <f t="shared" si="8"/>
        <v>404.38016528925618</v>
      </c>
      <c r="K186" s="28">
        <f>IF(Tabulka36[[#This Row],[Sloupec9]] = "","",J186*1.21)</f>
        <v>489.29999999999995</v>
      </c>
      <c r="L186" s="31"/>
      <c r="M186" s="29" t="str">
        <f t="shared" si="9"/>
        <v/>
      </c>
      <c r="N186" s="18" t="str">
        <f t="shared" si="10"/>
        <v/>
      </c>
      <c r="O186" s="51" t="str">
        <f t="shared" si="11"/>
        <v/>
      </c>
      <c r="P186" s="53" t="s">
        <v>686</v>
      </c>
    </row>
    <row r="187" spans="1:16" ht="15" customHeight="1" thickBot="1">
      <c r="A187" s="38" t="s">
        <v>263</v>
      </c>
      <c r="B187" s="19" t="s">
        <v>264</v>
      </c>
      <c r="C187" s="24">
        <v>8595558301065</v>
      </c>
      <c r="D187" s="24" t="s">
        <v>247</v>
      </c>
      <c r="E187" s="21">
        <v>6</v>
      </c>
      <c r="F187" s="21">
        <v>324</v>
      </c>
      <c r="G187" s="50" t="s">
        <v>22</v>
      </c>
      <c r="H187" s="22" t="s">
        <v>265</v>
      </c>
      <c r="I187" s="27">
        <v>699</v>
      </c>
      <c r="J187" s="26">
        <f t="shared" si="8"/>
        <v>404.38016528925618</v>
      </c>
      <c r="K187" s="28">
        <f>IF(Tabulka36[[#This Row],[Sloupec9]] = "","",J187*1.21)</f>
        <v>489.29999999999995</v>
      </c>
      <c r="L187" s="31"/>
      <c r="M187" s="29" t="str">
        <f t="shared" si="9"/>
        <v/>
      </c>
      <c r="N187" s="18" t="str">
        <f t="shared" si="10"/>
        <v/>
      </c>
      <c r="O187" s="51" t="str">
        <f t="shared" si="11"/>
        <v xml:space="preserve">opět skladem </v>
      </c>
      <c r="P187" s="53" t="s">
        <v>686</v>
      </c>
    </row>
    <row r="188" spans="1:16" ht="15" customHeight="1" thickBot="1">
      <c r="A188" s="38" t="s">
        <v>266</v>
      </c>
      <c r="B188" s="19" t="s">
        <v>267</v>
      </c>
      <c r="C188" s="24">
        <v>8595558301256</v>
      </c>
      <c r="D188" s="24" t="s">
        <v>21</v>
      </c>
      <c r="E188" s="21">
        <v>8</v>
      </c>
      <c r="F188" s="21">
        <v>960</v>
      </c>
      <c r="G188" s="50" t="s">
        <v>22</v>
      </c>
      <c r="H188" s="22" t="s">
        <v>265</v>
      </c>
      <c r="I188" s="27">
        <v>349</v>
      </c>
      <c r="J188" s="26">
        <f t="shared" si="8"/>
        <v>201.900826446281</v>
      </c>
      <c r="K188" s="28">
        <f>IF(Tabulka36[[#This Row],[Sloupec9]] = "","",J188*1.21)</f>
        <v>244.3</v>
      </c>
      <c r="L188" s="31"/>
      <c r="M188" s="29" t="str">
        <f t="shared" si="9"/>
        <v/>
      </c>
      <c r="N188" s="18" t="str">
        <f t="shared" si="10"/>
        <v/>
      </c>
      <c r="O188" s="51" t="str">
        <f t="shared" si="11"/>
        <v xml:space="preserve">opět skladem </v>
      </c>
      <c r="P188" s="53" t="s">
        <v>686</v>
      </c>
    </row>
    <row r="189" spans="1:16" ht="15" customHeight="1" thickBot="1">
      <c r="A189" s="38" t="s">
        <v>272</v>
      </c>
      <c r="B189" s="19" t="s">
        <v>273</v>
      </c>
      <c r="C189" s="24">
        <v>8595558303540</v>
      </c>
      <c r="D189" s="24" t="s">
        <v>247</v>
      </c>
      <c r="E189" s="21">
        <v>6</v>
      </c>
      <c r="F189" s="21">
        <v>324</v>
      </c>
      <c r="G189" s="50" t="s">
        <v>22</v>
      </c>
      <c r="H189" s="22" t="s">
        <v>265</v>
      </c>
      <c r="I189" s="27">
        <v>699</v>
      </c>
      <c r="J189" s="26">
        <f t="shared" si="8"/>
        <v>404.38016528925618</v>
      </c>
      <c r="K189" s="28">
        <f>IF(Tabulka36[[#This Row],[Sloupec9]] = "","",J189*1.21)</f>
        <v>489.29999999999995</v>
      </c>
      <c r="L189" s="31"/>
      <c r="M189" s="29" t="str">
        <f t="shared" si="9"/>
        <v/>
      </c>
      <c r="N189" s="18" t="str">
        <f t="shared" si="10"/>
        <v/>
      </c>
      <c r="O189" s="51" t="str">
        <f t="shared" si="11"/>
        <v xml:space="preserve">opět skladem </v>
      </c>
      <c r="P189" s="53" t="s">
        <v>686</v>
      </c>
    </row>
    <row r="190" spans="1:16" ht="15" customHeight="1" thickBot="1">
      <c r="A190" s="38" t="s">
        <v>473</v>
      </c>
      <c r="B190" s="19" t="s">
        <v>474</v>
      </c>
      <c r="C190" s="24">
        <v>8595558300747</v>
      </c>
      <c r="D190" s="56" t="s">
        <v>21</v>
      </c>
      <c r="E190" s="21">
        <v>6</v>
      </c>
      <c r="F190" s="42">
        <v>270</v>
      </c>
      <c r="G190" s="50" t="s">
        <v>336</v>
      </c>
      <c r="H190" s="22"/>
      <c r="I190" s="22">
        <v>899</v>
      </c>
      <c r="J190" s="57">
        <f t="shared" si="8"/>
        <v>557.23140495867767</v>
      </c>
      <c r="K190" s="58">
        <f>IF(Tabulka36[[#This Row],[Sloupec9]] = "","",J190*1.21)</f>
        <v>674.25</v>
      </c>
      <c r="L190" s="31"/>
      <c r="M190" s="29" t="str">
        <f t="shared" si="9"/>
        <v/>
      </c>
      <c r="N190" s="18" t="str">
        <f t="shared" si="10"/>
        <v/>
      </c>
      <c r="O190" s="51" t="str">
        <f t="shared" si="11"/>
        <v/>
      </c>
      <c r="P190" s="53" t="s">
        <v>686</v>
      </c>
    </row>
    <row r="191" spans="1:16" ht="15" customHeight="1" thickBot="1">
      <c r="A191" s="38" t="s">
        <v>268</v>
      </c>
      <c r="B191" s="19" t="s">
        <v>269</v>
      </c>
      <c r="C191" s="24">
        <v>8595558305018</v>
      </c>
      <c r="D191" s="24" t="s">
        <v>247</v>
      </c>
      <c r="E191" s="21">
        <v>6</v>
      </c>
      <c r="F191" s="21">
        <v>324</v>
      </c>
      <c r="G191" s="50" t="s">
        <v>22</v>
      </c>
      <c r="H191" s="22"/>
      <c r="I191" s="27">
        <v>699</v>
      </c>
      <c r="J191" s="26">
        <f t="shared" si="8"/>
        <v>404.38016528925618</v>
      </c>
      <c r="K191" s="28">
        <f>IF(Tabulka36[[#This Row],[Sloupec9]] = "","",J191*1.21)</f>
        <v>489.29999999999995</v>
      </c>
      <c r="L191" s="31"/>
      <c r="M191" s="29" t="str">
        <f t="shared" si="9"/>
        <v/>
      </c>
      <c r="N191" s="18" t="str">
        <f t="shared" si="10"/>
        <v/>
      </c>
      <c r="O191" s="51" t="str">
        <f t="shared" si="11"/>
        <v/>
      </c>
      <c r="P191" s="53" t="s">
        <v>686</v>
      </c>
    </row>
    <row r="192" spans="1:16" ht="15" customHeight="1" thickBot="1">
      <c r="A192" s="38" t="s">
        <v>270</v>
      </c>
      <c r="B192" s="19" t="s">
        <v>271</v>
      </c>
      <c r="C192" s="24">
        <v>8595558305025</v>
      </c>
      <c r="D192" s="24" t="s">
        <v>247</v>
      </c>
      <c r="E192" s="21">
        <v>6</v>
      </c>
      <c r="F192" s="21">
        <v>480</v>
      </c>
      <c r="G192" s="50" t="s">
        <v>22</v>
      </c>
      <c r="H192" s="22" t="s">
        <v>265</v>
      </c>
      <c r="I192" s="27">
        <v>499</v>
      </c>
      <c r="J192" s="26">
        <f t="shared" si="8"/>
        <v>288.67768595041326</v>
      </c>
      <c r="K192" s="28">
        <f>IF(Tabulka36[[#This Row],[Sloupec9]] = "","",J192*1.21)</f>
        <v>349.3</v>
      </c>
      <c r="L192" s="31"/>
      <c r="M192" s="29" t="str">
        <f t="shared" si="9"/>
        <v/>
      </c>
      <c r="N192" s="18" t="str">
        <f t="shared" si="10"/>
        <v/>
      </c>
      <c r="O192" s="51" t="str">
        <f t="shared" si="11"/>
        <v xml:space="preserve">opět skladem </v>
      </c>
      <c r="P192" s="53" t="s">
        <v>686</v>
      </c>
    </row>
    <row r="193" spans="1:16" ht="15" customHeight="1" thickBot="1">
      <c r="A193" s="38" t="s">
        <v>274</v>
      </c>
      <c r="B193" s="19" t="s">
        <v>275</v>
      </c>
      <c r="C193" s="24">
        <v>8595558301294</v>
      </c>
      <c r="D193" s="24" t="s">
        <v>247</v>
      </c>
      <c r="E193" s="21">
        <v>12</v>
      </c>
      <c r="F193" s="21">
        <v>960</v>
      </c>
      <c r="G193" s="50" t="s">
        <v>22</v>
      </c>
      <c r="H193" s="22" t="s">
        <v>265</v>
      </c>
      <c r="I193" s="27">
        <v>349</v>
      </c>
      <c r="J193" s="26">
        <f t="shared" si="8"/>
        <v>201.900826446281</v>
      </c>
      <c r="K193" s="28">
        <f>IF(Tabulka36[[#This Row],[Sloupec9]] = "","",J193*1.21)</f>
        <v>244.3</v>
      </c>
      <c r="L193" s="31"/>
      <c r="M193" s="29" t="str">
        <f t="shared" si="9"/>
        <v/>
      </c>
      <c r="N193" s="18" t="str">
        <f t="shared" si="10"/>
        <v/>
      </c>
      <c r="O193" s="51" t="str">
        <f t="shared" si="11"/>
        <v xml:space="preserve">opět skladem </v>
      </c>
      <c r="P193" s="53" t="s">
        <v>686</v>
      </c>
    </row>
    <row r="194" spans="1:16" ht="15" customHeight="1" thickBot="1">
      <c r="A194" s="38" t="s">
        <v>276</v>
      </c>
      <c r="B194" s="19" t="s">
        <v>277</v>
      </c>
      <c r="C194" s="24">
        <v>8595558305032</v>
      </c>
      <c r="D194" s="24" t="s">
        <v>247</v>
      </c>
      <c r="E194" s="21">
        <v>12</v>
      </c>
      <c r="F194" s="21">
        <v>960</v>
      </c>
      <c r="G194" s="50" t="s">
        <v>22</v>
      </c>
      <c r="H194" s="22" t="s">
        <v>29</v>
      </c>
      <c r="I194" s="27">
        <v>349</v>
      </c>
      <c r="J194" s="26">
        <f t="shared" si="8"/>
        <v>201.900826446281</v>
      </c>
      <c r="K194" s="28">
        <f>IF(Tabulka36[[#This Row],[Sloupec9]] = "","",J194*1.21)</f>
        <v>244.3</v>
      </c>
      <c r="L194" s="31"/>
      <c r="M194" s="29" t="str">
        <f t="shared" si="9"/>
        <v/>
      </c>
      <c r="N194" s="18" t="str">
        <f t="shared" si="10"/>
        <v/>
      </c>
      <c r="O194" s="51" t="str">
        <f t="shared" si="11"/>
        <v xml:space="preserve">poslední kusy </v>
      </c>
      <c r="P194" s="53" t="s">
        <v>686</v>
      </c>
    </row>
    <row r="195" spans="1:16" ht="15" customHeight="1" thickBot="1">
      <c r="A195" s="38" t="s">
        <v>278</v>
      </c>
      <c r="B195" s="19" t="s">
        <v>279</v>
      </c>
      <c r="C195" s="24">
        <v>8595558302482</v>
      </c>
      <c r="D195" s="24" t="s">
        <v>247</v>
      </c>
      <c r="E195" s="21">
        <v>12</v>
      </c>
      <c r="F195" s="21">
        <v>960</v>
      </c>
      <c r="G195" s="50" t="s">
        <v>22</v>
      </c>
      <c r="H195" s="22"/>
      <c r="I195" s="27">
        <v>349</v>
      </c>
      <c r="J195" s="26">
        <f t="shared" si="8"/>
        <v>201.900826446281</v>
      </c>
      <c r="K195" s="28">
        <f>IF(Tabulka36[[#This Row],[Sloupec9]] = "","",J195*1.21)</f>
        <v>244.3</v>
      </c>
      <c r="L195" s="31"/>
      <c r="M195" s="29" t="str">
        <f t="shared" si="9"/>
        <v/>
      </c>
      <c r="N195" s="18" t="str">
        <f t="shared" si="10"/>
        <v/>
      </c>
      <c r="O195" s="51" t="str">
        <f t="shared" si="11"/>
        <v/>
      </c>
      <c r="P195" s="53" t="s">
        <v>686</v>
      </c>
    </row>
    <row r="196" spans="1:16" ht="15" customHeight="1" thickBot="1">
      <c r="A196" s="38" t="s">
        <v>280</v>
      </c>
      <c r="B196" s="19" t="s">
        <v>281</v>
      </c>
      <c r="C196" s="24">
        <v>8595558305568</v>
      </c>
      <c r="D196" s="24" t="s">
        <v>21</v>
      </c>
      <c r="E196" s="21">
        <v>48</v>
      </c>
      <c r="F196" s="21">
        <v>960</v>
      </c>
      <c r="G196" s="50" t="s">
        <v>22</v>
      </c>
      <c r="H196" s="22" t="s">
        <v>265</v>
      </c>
      <c r="I196" s="27">
        <v>499</v>
      </c>
      <c r="J196" s="26">
        <f t="shared" si="8"/>
        <v>288.67768595041326</v>
      </c>
      <c r="K196" s="28">
        <f>IF(Tabulka36[[#This Row],[Sloupec9]] = "","",J196*1.21)</f>
        <v>349.3</v>
      </c>
      <c r="L196" s="31"/>
      <c r="M196" s="29" t="str">
        <f t="shared" si="9"/>
        <v/>
      </c>
      <c r="N196" s="18" t="str">
        <f t="shared" si="10"/>
        <v/>
      </c>
      <c r="O196" s="51" t="str">
        <f t="shared" si="11"/>
        <v xml:space="preserve">opět skladem </v>
      </c>
      <c r="P196" s="53" t="s">
        <v>686</v>
      </c>
    </row>
    <row r="197" spans="1:16" ht="15" customHeight="1" thickBot="1">
      <c r="A197" s="38" t="s">
        <v>282</v>
      </c>
      <c r="B197" s="19" t="s">
        <v>283</v>
      </c>
      <c r="C197" s="24">
        <v>8595558303557</v>
      </c>
      <c r="D197" s="24" t="s">
        <v>247</v>
      </c>
      <c r="E197" s="21">
        <v>12</v>
      </c>
      <c r="F197" s="21">
        <v>960</v>
      </c>
      <c r="G197" s="50" t="s">
        <v>22</v>
      </c>
      <c r="H197" s="22" t="s">
        <v>265</v>
      </c>
      <c r="I197" s="27">
        <v>349</v>
      </c>
      <c r="J197" s="26">
        <f t="shared" ref="J197:J232" si="12">IF($O$2 = 0,"",IF(G197 = "brutto",I197/1.21*(100-$O$2)/100,I197/1.21*(75)/100))</f>
        <v>201.900826446281</v>
      </c>
      <c r="K197" s="28">
        <f>IF(Tabulka36[[#This Row],[Sloupec9]] = "","",J197*1.21)</f>
        <v>244.3</v>
      </c>
      <c r="L197" s="31"/>
      <c r="M197" s="29" t="str">
        <f t="shared" ref="M197:M232" si="13">IF(J197 = "",IF(L197 = "","",I197*L197/1.21),IF(L197 = "","",J197*L197))</f>
        <v/>
      </c>
      <c r="N197" s="18" t="str">
        <f t="shared" ref="N197:N232" si="14">IF(J197 = "",IF(L197 = "","",I197*L197),IF(L197 = "","",K197*L197))</f>
        <v/>
      </c>
      <c r="O197" s="51" t="str">
        <f t="shared" ref="O197:O232" si="15">IF(H197 = "","", H197)</f>
        <v xml:space="preserve">opět skladem </v>
      </c>
      <c r="P197" s="53" t="s">
        <v>686</v>
      </c>
    </row>
    <row r="198" spans="1:16" ht="15" customHeight="1" thickBot="1">
      <c r="A198" s="38" t="s">
        <v>284</v>
      </c>
      <c r="B198" s="19" t="s">
        <v>285</v>
      </c>
      <c r="C198" s="24">
        <v>8595558302499</v>
      </c>
      <c r="D198" s="24" t="s">
        <v>247</v>
      </c>
      <c r="E198" s="21">
        <v>12</v>
      </c>
      <c r="F198" s="21">
        <v>960</v>
      </c>
      <c r="G198" s="50" t="s">
        <v>22</v>
      </c>
      <c r="H198" s="22" t="s">
        <v>265</v>
      </c>
      <c r="I198" s="27">
        <v>349</v>
      </c>
      <c r="J198" s="26">
        <f t="shared" si="12"/>
        <v>201.900826446281</v>
      </c>
      <c r="K198" s="28">
        <f>IF(Tabulka36[[#This Row],[Sloupec9]] = "","",J198*1.21)</f>
        <v>244.3</v>
      </c>
      <c r="L198" s="31"/>
      <c r="M198" s="29" t="str">
        <f t="shared" si="13"/>
        <v/>
      </c>
      <c r="N198" s="18" t="str">
        <f t="shared" si="14"/>
        <v/>
      </c>
      <c r="O198" s="51" t="str">
        <f t="shared" si="15"/>
        <v xml:space="preserve">opět skladem </v>
      </c>
      <c r="P198" s="53" t="s">
        <v>686</v>
      </c>
    </row>
    <row r="199" spans="1:16" ht="15" customHeight="1" thickBot="1">
      <c r="A199" s="38" t="s">
        <v>286</v>
      </c>
      <c r="B199" s="19" t="s">
        <v>287</v>
      </c>
      <c r="C199" s="24">
        <v>8595558305582</v>
      </c>
      <c r="D199" s="24" t="s">
        <v>21</v>
      </c>
      <c r="E199" s="21">
        <v>6</v>
      </c>
      <c r="F199" s="21">
        <v>540</v>
      </c>
      <c r="G199" s="50" t="s">
        <v>22</v>
      </c>
      <c r="H199" s="22" t="s">
        <v>265</v>
      </c>
      <c r="I199" s="27">
        <v>599</v>
      </c>
      <c r="J199" s="26">
        <f t="shared" si="12"/>
        <v>346.52892561983469</v>
      </c>
      <c r="K199" s="28">
        <f>IF(Tabulka36[[#This Row],[Sloupec9]] = "","",J199*1.21)</f>
        <v>419.29999999999995</v>
      </c>
      <c r="L199" s="31"/>
      <c r="M199" s="29" t="str">
        <f t="shared" si="13"/>
        <v/>
      </c>
      <c r="N199" s="18" t="str">
        <f t="shared" si="14"/>
        <v/>
      </c>
      <c r="O199" s="51" t="str">
        <f t="shared" si="15"/>
        <v xml:space="preserve">opět skladem </v>
      </c>
      <c r="P199" s="53" t="s">
        <v>686</v>
      </c>
    </row>
    <row r="200" spans="1:16" ht="15" customHeight="1" thickBot="1">
      <c r="A200" s="38" t="s">
        <v>288</v>
      </c>
      <c r="B200" s="19" t="s">
        <v>289</v>
      </c>
      <c r="C200" s="24">
        <v>8595558301607</v>
      </c>
      <c r="D200" s="24" t="s">
        <v>247</v>
      </c>
      <c r="E200" s="21">
        <v>6</v>
      </c>
      <c r="F200" s="21">
        <v>396</v>
      </c>
      <c r="G200" s="50" t="s">
        <v>22</v>
      </c>
      <c r="H200" s="22"/>
      <c r="I200" s="27">
        <v>699</v>
      </c>
      <c r="J200" s="26">
        <f t="shared" si="12"/>
        <v>404.38016528925618</v>
      </c>
      <c r="K200" s="28">
        <f>IF(Tabulka36[[#This Row],[Sloupec9]] = "","",J200*1.21)</f>
        <v>489.29999999999995</v>
      </c>
      <c r="L200" s="31"/>
      <c r="M200" s="29" t="str">
        <f t="shared" si="13"/>
        <v/>
      </c>
      <c r="N200" s="18" t="str">
        <f t="shared" si="14"/>
        <v/>
      </c>
      <c r="O200" s="51" t="str">
        <f t="shared" si="15"/>
        <v/>
      </c>
      <c r="P200" s="53" t="s">
        <v>686</v>
      </c>
    </row>
    <row r="201" spans="1:16" ht="15" customHeight="1" thickBot="1">
      <c r="A201" s="38" t="s">
        <v>290</v>
      </c>
      <c r="B201" s="19" t="s">
        <v>291</v>
      </c>
      <c r="C201" s="24">
        <v>8595558302475</v>
      </c>
      <c r="D201" s="24" t="s">
        <v>21</v>
      </c>
      <c r="E201" s="21">
        <v>6</v>
      </c>
      <c r="F201" s="21">
        <v>480</v>
      </c>
      <c r="G201" s="50" t="s">
        <v>22</v>
      </c>
      <c r="H201" s="22" t="s">
        <v>29</v>
      </c>
      <c r="I201" s="27">
        <v>499</v>
      </c>
      <c r="J201" s="26">
        <f t="shared" si="12"/>
        <v>288.67768595041326</v>
      </c>
      <c r="K201" s="28">
        <f>IF(Tabulka36[[#This Row],[Sloupec9]] = "","",J201*1.21)</f>
        <v>349.3</v>
      </c>
      <c r="L201" s="31"/>
      <c r="M201" s="29" t="str">
        <f t="shared" si="13"/>
        <v/>
      </c>
      <c r="N201" s="18" t="str">
        <f t="shared" si="14"/>
        <v/>
      </c>
      <c r="O201" s="51" t="str">
        <f t="shared" si="15"/>
        <v xml:space="preserve">poslední kusy </v>
      </c>
      <c r="P201" s="53" t="s">
        <v>686</v>
      </c>
    </row>
    <row r="202" spans="1:16" ht="15" customHeight="1" thickBot="1">
      <c r="A202" s="38" t="s">
        <v>292</v>
      </c>
      <c r="B202" s="19" t="s">
        <v>293</v>
      </c>
      <c r="C202" s="24">
        <v>8595558301249</v>
      </c>
      <c r="D202" s="24" t="s">
        <v>21</v>
      </c>
      <c r="E202" s="21">
        <v>8</v>
      </c>
      <c r="F202" s="21">
        <v>960</v>
      </c>
      <c r="G202" s="50" t="s">
        <v>22</v>
      </c>
      <c r="H202" s="22"/>
      <c r="I202" s="27">
        <v>349</v>
      </c>
      <c r="J202" s="26">
        <f t="shared" si="12"/>
        <v>201.900826446281</v>
      </c>
      <c r="K202" s="28">
        <f>IF(Tabulka36[[#This Row],[Sloupec9]] = "","",J202*1.21)</f>
        <v>244.3</v>
      </c>
      <c r="L202" s="31"/>
      <c r="M202" s="29" t="str">
        <f t="shared" si="13"/>
        <v/>
      </c>
      <c r="N202" s="18" t="str">
        <f t="shared" si="14"/>
        <v/>
      </c>
      <c r="O202" s="51" t="str">
        <f t="shared" si="15"/>
        <v/>
      </c>
      <c r="P202" s="53" t="s">
        <v>686</v>
      </c>
    </row>
    <row r="203" spans="1:16" ht="15" customHeight="1" thickBot="1">
      <c r="A203" s="38" t="s">
        <v>294</v>
      </c>
      <c r="B203" s="19" t="s">
        <v>295</v>
      </c>
      <c r="C203" s="24">
        <v>8595558305544</v>
      </c>
      <c r="D203" s="24" t="s">
        <v>21</v>
      </c>
      <c r="E203" s="21">
        <v>6</v>
      </c>
      <c r="F203" s="21">
        <v>270</v>
      </c>
      <c r="G203" s="50" t="s">
        <v>22</v>
      </c>
      <c r="H203" s="22"/>
      <c r="I203" s="27">
        <v>799</v>
      </c>
      <c r="J203" s="26">
        <f t="shared" si="12"/>
        <v>462.23140495867773</v>
      </c>
      <c r="K203" s="28">
        <f>IF(Tabulka36[[#This Row],[Sloupec9]] = "","",J203*1.21)</f>
        <v>559.30000000000007</v>
      </c>
      <c r="L203" s="31"/>
      <c r="M203" s="29" t="str">
        <f t="shared" si="13"/>
        <v/>
      </c>
      <c r="N203" s="18" t="str">
        <f t="shared" si="14"/>
        <v/>
      </c>
      <c r="O203" s="51" t="str">
        <f t="shared" si="15"/>
        <v/>
      </c>
      <c r="P203" s="53" t="s">
        <v>686</v>
      </c>
    </row>
    <row r="204" spans="1:16" ht="15" customHeight="1" thickBot="1">
      <c r="A204" s="38" t="s">
        <v>296</v>
      </c>
      <c r="B204" s="19" t="s">
        <v>297</v>
      </c>
      <c r="C204" s="24">
        <v>8595558301362</v>
      </c>
      <c r="D204" s="24" t="s">
        <v>21</v>
      </c>
      <c r="E204" s="21">
        <v>8</v>
      </c>
      <c r="F204" s="21">
        <v>960</v>
      </c>
      <c r="G204" s="50" t="s">
        <v>22</v>
      </c>
      <c r="H204" s="22" t="s">
        <v>29</v>
      </c>
      <c r="I204" s="27">
        <v>349</v>
      </c>
      <c r="J204" s="26">
        <f t="shared" si="12"/>
        <v>201.900826446281</v>
      </c>
      <c r="K204" s="28">
        <f>IF(Tabulka36[[#This Row],[Sloupec9]] = "","",J204*1.21)</f>
        <v>244.3</v>
      </c>
      <c r="L204" s="31"/>
      <c r="M204" s="29" t="str">
        <f t="shared" si="13"/>
        <v/>
      </c>
      <c r="N204" s="18" t="str">
        <f t="shared" si="14"/>
        <v/>
      </c>
      <c r="O204" s="51" t="str">
        <f t="shared" si="15"/>
        <v xml:space="preserve">poslední kusy </v>
      </c>
      <c r="P204" s="53" t="s">
        <v>686</v>
      </c>
    </row>
    <row r="205" spans="1:16" ht="15" customHeight="1" thickBot="1">
      <c r="A205" s="38" t="s">
        <v>298</v>
      </c>
      <c r="B205" s="19" t="s">
        <v>299</v>
      </c>
      <c r="C205" s="24">
        <v>8595558302079</v>
      </c>
      <c r="D205" s="24" t="s">
        <v>247</v>
      </c>
      <c r="E205" s="21">
        <v>6</v>
      </c>
      <c r="F205" s="21">
        <v>270</v>
      </c>
      <c r="G205" s="50" t="s">
        <v>22</v>
      </c>
      <c r="H205" s="22"/>
      <c r="I205" s="27">
        <v>799</v>
      </c>
      <c r="J205" s="26">
        <f t="shared" si="12"/>
        <v>462.23140495867773</v>
      </c>
      <c r="K205" s="28">
        <f>IF(Tabulka36[[#This Row],[Sloupec9]] = "","",J205*1.21)</f>
        <v>559.30000000000007</v>
      </c>
      <c r="L205" s="31"/>
      <c r="M205" s="29" t="str">
        <f t="shared" si="13"/>
        <v/>
      </c>
      <c r="N205" s="18" t="str">
        <f t="shared" si="14"/>
        <v/>
      </c>
      <c r="O205" s="51" t="str">
        <f t="shared" si="15"/>
        <v/>
      </c>
      <c r="P205" s="53" t="s">
        <v>686</v>
      </c>
    </row>
    <row r="206" spans="1:16" ht="15" customHeight="1" thickBot="1">
      <c r="A206" s="38" t="s">
        <v>300</v>
      </c>
      <c r="B206" s="19" t="s">
        <v>301</v>
      </c>
      <c r="C206" s="24">
        <v>8595558303199</v>
      </c>
      <c r="D206" s="24" t="s">
        <v>247</v>
      </c>
      <c r="E206" s="21">
        <v>6</v>
      </c>
      <c r="F206" s="21">
        <v>480</v>
      </c>
      <c r="G206" s="50" t="s">
        <v>22</v>
      </c>
      <c r="H206" s="22" t="s">
        <v>265</v>
      </c>
      <c r="I206" s="27">
        <v>499</v>
      </c>
      <c r="J206" s="26">
        <f t="shared" si="12"/>
        <v>288.67768595041326</v>
      </c>
      <c r="K206" s="28">
        <f>IF(Tabulka36[[#This Row],[Sloupec9]] = "","",J206*1.21)</f>
        <v>349.3</v>
      </c>
      <c r="L206" s="31"/>
      <c r="M206" s="29" t="str">
        <f t="shared" si="13"/>
        <v/>
      </c>
      <c r="N206" s="18" t="str">
        <f t="shared" si="14"/>
        <v/>
      </c>
      <c r="O206" s="51" t="str">
        <f t="shared" si="15"/>
        <v xml:space="preserve">opět skladem </v>
      </c>
      <c r="P206" s="53" t="s">
        <v>686</v>
      </c>
    </row>
    <row r="207" spans="1:16" ht="15" customHeight="1" thickBot="1">
      <c r="A207" s="38" t="s">
        <v>302</v>
      </c>
      <c r="B207" s="19" t="s">
        <v>303</v>
      </c>
      <c r="C207" s="24">
        <v>8595558300914</v>
      </c>
      <c r="D207" s="24" t="s">
        <v>247</v>
      </c>
      <c r="E207" s="21">
        <v>6</v>
      </c>
      <c r="F207" s="21">
        <v>324</v>
      </c>
      <c r="G207" s="50" t="s">
        <v>22</v>
      </c>
      <c r="H207" s="22" t="s">
        <v>265</v>
      </c>
      <c r="I207" s="27">
        <v>699</v>
      </c>
      <c r="J207" s="26">
        <f t="shared" si="12"/>
        <v>404.38016528925618</v>
      </c>
      <c r="K207" s="28">
        <f>IF(Tabulka36[[#This Row],[Sloupec9]] = "","",J207*1.21)</f>
        <v>489.29999999999995</v>
      </c>
      <c r="L207" s="31"/>
      <c r="M207" s="29" t="str">
        <f t="shared" si="13"/>
        <v/>
      </c>
      <c r="N207" s="18" t="str">
        <f t="shared" si="14"/>
        <v/>
      </c>
      <c r="O207" s="51" t="str">
        <f t="shared" si="15"/>
        <v xml:space="preserve">opět skladem </v>
      </c>
      <c r="P207" s="53" t="s">
        <v>686</v>
      </c>
    </row>
    <row r="208" spans="1:16" ht="15" customHeight="1" thickBot="1">
      <c r="A208" s="38" t="s">
        <v>475</v>
      </c>
      <c r="B208" s="19" t="s">
        <v>476</v>
      </c>
      <c r="C208" s="24">
        <v>8595558300525</v>
      </c>
      <c r="D208" s="56" t="s">
        <v>247</v>
      </c>
      <c r="E208" s="21">
        <v>6</v>
      </c>
      <c r="F208" s="42">
        <v>228</v>
      </c>
      <c r="G208" s="50" t="s">
        <v>336</v>
      </c>
      <c r="H208" s="22" t="s">
        <v>265</v>
      </c>
      <c r="I208" s="22">
        <v>899</v>
      </c>
      <c r="J208" s="57">
        <f t="shared" si="12"/>
        <v>557.23140495867767</v>
      </c>
      <c r="K208" s="58">
        <f>IF(Tabulka36[[#This Row],[Sloupec9]] = "","",J208*1.21)</f>
        <v>674.25</v>
      </c>
      <c r="L208" s="31"/>
      <c r="M208" s="29" t="str">
        <f t="shared" si="13"/>
        <v/>
      </c>
      <c r="N208" s="18" t="str">
        <f t="shared" si="14"/>
        <v/>
      </c>
      <c r="O208" s="51" t="str">
        <f t="shared" si="15"/>
        <v xml:space="preserve">opět skladem </v>
      </c>
      <c r="P208" s="53" t="s">
        <v>686</v>
      </c>
    </row>
    <row r="209" spans="1:16" ht="15" customHeight="1" thickBot="1">
      <c r="A209" s="38" t="s">
        <v>304</v>
      </c>
      <c r="B209" s="19" t="s">
        <v>305</v>
      </c>
      <c r="C209" s="24">
        <v>8595558305384</v>
      </c>
      <c r="D209" s="24" t="s">
        <v>36</v>
      </c>
      <c r="E209" s="21">
        <v>5</v>
      </c>
      <c r="F209" s="21">
        <v>150</v>
      </c>
      <c r="G209" s="50" t="s">
        <v>22</v>
      </c>
      <c r="H209" s="22" t="s">
        <v>217</v>
      </c>
      <c r="I209" s="27">
        <v>1299</v>
      </c>
      <c r="J209" s="26">
        <f t="shared" si="12"/>
        <v>751.48760330578511</v>
      </c>
      <c r="K209" s="28">
        <f>IF(Tabulka36[[#This Row],[Sloupec9]] = "","",J209*1.21)</f>
        <v>909.3</v>
      </c>
      <c r="L209" s="31"/>
      <c r="M209" s="29" t="str">
        <f t="shared" si="13"/>
        <v/>
      </c>
      <c r="N209" s="18" t="str">
        <f t="shared" si="14"/>
        <v/>
      </c>
      <c r="O209" s="51" t="str">
        <f t="shared" si="15"/>
        <v xml:space="preserve">nová cenová kategorie </v>
      </c>
      <c r="P209" s="53" t="s">
        <v>662</v>
      </c>
    </row>
    <row r="210" spans="1:16" ht="15" customHeight="1" thickBot="1">
      <c r="A210" s="38" t="s">
        <v>477</v>
      </c>
      <c r="B210" s="19" t="s">
        <v>478</v>
      </c>
      <c r="C210" s="24">
        <v>8595558304813</v>
      </c>
      <c r="D210" s="24" t="s">
        <v>36</v>
      </c>
      <c r="E210" s="21">
        <v>6</v>
      </c>
      <c r="F210" s="21">
        <v>504</v>
      </c>
      <c r="G210" s="50" t="s">
        <v>336</v>
      </c>
      <c r="H210" s="22" t="s">
        <v>29</v>
      </c>
      <c r="I210" s="27">
        <v>499</v>
      </c>
      <c r="J210" s="26">
        <f t="shared" si="12"/>
        <v>309.29752066115702</v>
      </c>
      <c r="K210" s="28">
        <f>IF(Tabulka36[[#This Row],[Sloupec9]] = "","",J210*1.21)</f>
        <v>374.25</v>
      </c>
      <c r="L210" s="31"/>
      <c r="M210" s="29" t="str">
        <f t="shared" si="13"/>
        <v/>
      </c>
      <c r="N210" s="18" t="str">
        <f t="shared" si="14"/>
        <v/>
      </c>
      <c r="O210" s="51" t="str">
        <f t="shared" si="15"/>
        <v xml:space="preserve">poslední kusy </v>
      </c>
      <c r="P210" s="53" t="s">
        <v>663</v>
      </c>
    </row>
    <row r="211" spans="1:16" ht="15" customHeight="1" thickBot="1">
      <c r="A211" s="38" t="s">
        <v>306</v>
      </c>
      <c r="B211" s="19" t="s">
        <v>307</v>
      </c>
      <c r="C211" s="24">
        <v>8595558304080</v>
      </c>
      <c r="D211" s="24" t="s">
        <v>21</v>
      </c>
      <c r="E211" s="21">
        <v>10</v>
      </c>
      <c r="F211" s="21">
        <v>630</v>
      </c>
      <c r="G211" s="50" t="s">
        <v>22</v>
      </c>
      <c r="H211" s="22" t="s">
        <v>29</v>
      </c>
      <c r="I211" s="27">
        <v>599</v>
      </c>
      <c r="J211" s="26">
        <f t="shared" si="12"/>
        <v>346.52892561983469</v>
      </c>
      <c r="K211" s="28">
        <f>IF(Tabulka36[[#This Row],[Sloupec9]] = "","",J211*1.21)</f>
        <v>419.29999999999995</v>
      </c>
      <c r="L211" s="31"/>
      <c r="M211" s="29" t="str">
        <f t="shared" si="13"/>
        <v/>
      </c>
      <c r="N211" s="18" t="str">
        <f t="shared" si="14"/>
        <v/>
      </c>
      <c r="O211" s="51" t="str">
        <f t="shared" si="15"/>
        <v xml:space="preserve">poslední kusy </v>
      </c>
      <c r="P211" s="53" t="s">
        <v>664</v>
      </c>
    </row>
    <row r="212" spans="1:16" ht="15" customHeight="1" thickBot="1">
      <c r="A212" s="38" t="s">
        <v>479</v>
      </c>
      <c r="B212" s="19" t="s">
        <v>480</v>
      </c>
      <c r="C212" s="24">
        <v>8595558304875</v>
      </c>
      <c r="D212" s="56" t="s">
        <v>36</v>
      </c>
      <c r="E212" s="21">
        <v>30</v>
      </c>
      <c r="F212" s="42">
        <v>960</v>
      </c>
      <c r="G212" s="50" t="s">
        <v>336</v>
      </c>
      <c r="H212" s="22"/>
      <c r="I212" s="22">
        <v>249</v>
      </c>
      <c r="J212" s="57">
        <f t="shared" si="12"/>
        <v>154.33884297520663</v>
      </c>
      <c r="K212" s="58">
        <f>IF(Tabulka36[[#This Row],[Sloupec9]] = "","",J212*1.21)</f>
        <v>186.75000000000003</v>
      </c>
      <c r="L212" s="31"/>
      <c r="M212" s="29" t="str">
        <f t="shared" si="13"/>
        <v/>
      </c>
      <c r="N212" s="18" t="str">
        <f t="shared" si="14"/>
        <v/>
      </c>
      <c r="O212" s="51" t="str">
        <f t="shared" si="15"/>
        <v/>
      </c>
      <c r="P212" s="53" t="s">
        <v>665</v>
      </c>
    </row>
    <row r="213" spans="1:16" ht="15" customHeight="1" thickBot="1">
      <c r="A213" s="38" t="s">
        <v>308</v>
      </c>
      <c r="B213" s="19" t="s">
        <v>309</v>
      </c>
      <c r="C213" s="24">
        <v>8595558304462</v>
      </c>
      <c r="D213" s="24" t="s">
        <v>36</v>
      </c>
      <c r="E213" s="21">
        <v>3</v>
      </c>
      <c r="F213" s="21">
        <v>90</v>
      </c>
      <c r="G213" s="50" t="s">
        <v>22</v>
      </c>
      <c r="H213" s="22" t="s">
        <v>310</v>
      </c>
      <c r="I213" s="27">
        <v>2999</v>
      </c>
      <c r="J213" s="26">
        <f t="shared" si="12"/>
        <v>1734.9586776859505</v>
      </c>
      <c r="K213" s="28">
        <f>IF(Tabulka36[[#This Row],[Sloupec9]] = "","",J213*1.21)</f>
        <v>2099.3000000000002</v>
      </c>
      <c r="L213" s="31"/>
      <c r="M213" s="29" t="str">
        <f t="shared" si="13"/>
        <v/>
      </c>
      <c r="N213" s="18" t="str">
        <f t="shared" si="14"/>
        <v/>
      </c>
      <c r="O213" s="51" t="str">
        <f t="shared" si="15"/>
        <v xml:space="preserve">NOVÁ CENA  a cen. Kategorie </v>
      </c>
      <c r="P213" s="53" t="s">
        <v>666</v>
      </c>
    </row>
    <row r="214" spans="1:16" ht="15" customHeight="1" thickBot="1">
      <c r="A214" s="38" t="s">
        <v>481</v>
      </c>
      <c r="B214" s="19" t="s">
        <v>482</v>
      </c>
      <c r="C214" s="24">
        <v>8595558304790</v>
      </c>
      <c r="D214" s="56" t="s">
        <v>36</v>
      </c>
      <c r="E214" s="21">
        <v>6</v>
      </c>
      <c r="F214" s="42">
        <v>150</v>
      </c>
      <c r="G214" s="50" t="s">
        <v>336</v>
      </c>
      <c r="H214" s="22"/>
      <c r="I214" s="22">
        <v>1299</v>
      </c>
      <c r="J214" s="57">
        <f t="shared" si="12"/>
        <v>805.16528925619843</v>
      </c>
      <c r="K214" s="58">
        <f>IF(Tabulka36[[#This Row],[Sloupec9]] = "","",J214*1.21)</f>
        <v>974.25000000000011</v>
      </c>
      <c r="L214" s="31"/>
      <c r="M214" s="29" t="str">
        <f t="shared" si="13"/>
        <v/>
      </c>
      <c r="N214" s="18" t="str">
        <f t="shared" si="14"/>
        <v/>
      </c>
      <c r="O214" s="51" t="str">
        <f t="shared" si="15"/>
        <v/>
      </c>
      <c r="P214" s="53" t="s">
        <v>667</v>
      </c>
    </row>
    <row r="215" spans="1:16" ht="15" customHeight="1" thickBot="1">
      <c r="A215" s="38" t="s">
        <v>311</v>
      </c>
      <c r="B215" s="19" t="s">
        <v>312</v>
      </c>
      <c r="C215" s="24">
        <v>8595558304707</v>
      </c>
      <c r="D215" s="24" t="s">
        <v>36</v>
      </c>
      <c r="E215" s="21">
        <v>6</v>
      </c>
      <c r="F215" s="21">
        <v>756</v>
      </c>
      <c r="G215" s="50" t="s">
        <v>22</v>
      </c>
      <c r="H215" s="22"/>
      <c r="I215" s="27">
        <v>599</v>
      </c>
      <c r="J215" s="26">
        <f t="shared" si="12"/>
        <v>346.52892561983469</v>
      </c>
      <c r="K215" s="28">
        <f>IF(Tabulka36[[#This Row],[Sloupec9]] = "","",J215*1.21)</f>
        <v>419.29999999999995</v>
      </c>
      <c r="L215" s="31"/>
      <c r="M215" s="29" t="str">
        <f t="shared" si="13"/>
        <v/>
      </c>
      <c r="N215" s="18" t="str">
        <f t="shared" si="14"/>
        <v/>
      </c>
      <c r="O215" s="51" t="str">
        <f t="shared" si="15"/>
        <v/>
      </c>
      <c r="P215" s="53" t="s">
        <v>668</v>
      </c>
    </row>
    <row r="216" spans="1:16" ht="15" customHeight="1" thickBot="1">
      <c r="A216" s="38" t="s">
        <v>315</v>
      </c>
      <c r="B216" s="19" t="s">
        <v>316</v>
      </c>
      <c r="C216" s="24">
        <v>8595558302840</v>
      </c>
      <c r="D216" s="24" t="s">
        <v>21</v>
      </c>
      <c r="E216" s="21">
        <v>6</v>
      </c>
      <c r="F216" s="21">
        <v>252</v>
      </c>
      <c r="G216" s="50" t="s">
        <v>22</v>
      </c>
      <c r="H216" s="22"/>
      <c r="I216" s="27">
        <v>799</v>
      </c>
      <c r="J216" s="26">
        <f t="shared" si="12"/>
        <v>462.23140495867773</v>
      </c>
      <c r="K216" s="28">
        <f>IF(Tabulka36[[#This Row],[Sloupec9]] = "","",J216*1.21)</f>
        <v>559.30000000000007</v>
      </c>
      <c r="L216" s="31"/>
      <c r="M216" s="29" t="str">
        <f t="shared" si="13"/>
        <v/>
      </c>
      <c r="N216" s="18" t="str">
        <f t="shared" si="14"/>
        <v/>
      </c>
      <c r="O216" s="51" t="str">
        <f t="shared" si="15"/>
        <v/>
      </c>
      <c r="P216" s="53" t="s">
        <v>669</v>
      </c>
    </row>
    <row r="217" spans="1:16" ht="15" customHeight="1" thickBot="1">
      <c r="A217" s="38" t="s">
        <v>317</v>
      </c>
      <c r="B217" s="19" t="s">
        <v>318</v>
      </c>
      <c r="C217" s="24">
        <v>5425016925942</v>
      </c>
      <c r="D217" s="24" t="s">
        <v>36</v>
      </c>
      <c r="E217" s="21">
        <v>6</v>
      </c>
      <c r="F217" s="21">
        <v>594</v>
      </c>
      <c r="G217" s="50" t="s">
        <v>22</v>
      </c>
      <c r="H217" s="22"/>
      <c r="I217" s="27">
        <v>849</v>
      </c>
      <c r="J217" s="26">
        <f t="shared" si="12"/>
        <v>491.15702479338842</v>
      </c>
      <c r="K217" s="28">
        <f>IF(Tabulka36[[#This Row],[Sloupec9]] = "","",J217*1.21)</f>
        <v>594.29999999999995</v>
      </c>
      <c r="L217" s="31"/>
      <c r="M217" s="29" t="str">
        <f t="shared" si="13"/>
        <v/>
      </c>
      <c r="N217" s="18" t="str">
        <f t="shared" si="14"/>
        <v/>
      </c>
      <c r="O217" s="51" t="str">
        <f t="shared" si="15"/>
        <v/>
      </c>
      <c r="P217" s="53" t="s">
        <v>687</v>
      </c>
    </row>
    <row r="218" spans="1:16" ht="15" customHeight="1" thickBot="1">
      <c r="A218" s="38" t="s">
        <v>483</v>
      </c>
      <c r="B218" s="19" t="s">
        <v>484</v>
      </c>
      <c r="C218" s="24">
        <v>8595558305636</v>
      </c>
      <c r="D218" s="56" t="s">
        <v>36</v>
      </c>
      <c r="E218" s="21">
        <v>6</v>
      </c>
      <c r="F218" s="42">
        <v>240</v>
      </c>
      <c r="G218" s="50" t="s">
        <v>336</v>
      </c>
      <c r="H218" s="22" t="s">
        <v>59</v>
      </c>
      <c r="I218" s="22">
        <v>899</v>
      </c>
      <c r="J218" s="57">
        <f t="shared" si="12"/>
        <v>557.23140495867767</v>
      </c>
      <c r="K218" s="58">
        <f>IF(Tabulka36[[#This Row],[Sloupec9]] = "","",J218*1.21)</f>
        <v>674.25</v>
      </c>
      <c r="L218" s="31"/>
      <c r="M218" s="29" t="str">
        <f t="shared" si="13"/>
        <v/>
      </c>
      <c r="N218" s="18" t="str">
        <f t="shared" si="14"/>
        <v/>
      </c>
      <c r="O218" s="51" t="str">
        <f t="shared" si="15"/>
        <v xml:space="preserve">novinka </v>
      </c>
      <c r="P218" s="53" t="s">
        <v>670</v>
      </c>
    </row>
    <row r="219" spans="1:16" ht="15" customHeight="1" thickBot="1">
      <c r="A219" s="38" t="s">
        <v>485</v>
      </c>
      <c r="B219" s="19" t="s">
        <v>486</v>
      </c>
      <c r="C219" s="24">
        <v>8595558301157</v>
      </c>
      <c r="D219" s="56" t="s">
        <v>36</v>
      </c>
      <c r="E219" s="21">
        <v>6</v>
      </c>
      <c r="F219" s="42">
        <v>150</v>
      </c>
      <c r="G219" s="50" t="s">
        <v>336</v>
      </c>
      <c r="H219" s="22" t="s">
        <v>29</v>
      </c>
      <c r="I219" s="22">
        <v>999</v>
      </c>
      <c r="J219" s="57">
        <f t="shared" si="12"/>
        <v>619.21487603305786</v>
      </c>
      <c r="K219" s="58">
        <f>IF(Tabulka36[[#This Row],[Sloupec9]] = "","",J219*1.21)</f>
        <v>749.25</v>
      </c>
      <c r="L219" s="31"/>
      <c r="M219" s="29" t="str">
        <f t="shared" si="13"/>
        <v/>
      </c>
      <c r="N219" s="18" t="str">
        <f t="shared" si="14"/>
        <v/>
      </c>
      <c r="O219" s="51" t="str">
        <f t="shared" si="15"/>
        <v xml:space="preserve">poslední kusy </v>
      </c>
      <c r="P219" s="53" t="s">
        <v>671</v>
      </c>
    </row>
    <row r="220" spans="1:16" ht="15" customHeight="1" thickBot="1">
      <c r="A220" s="38" t="s">
        <v>319</v>
      </c>
      <c r="B220" s="19" t="s">
        <v>320</v>
      </c>
      <c r="C220" s="24">
        <v>8595558305261</v>
      </c>
      <c r="D220" s="24" t="s">
        <v>21</v>
      </c>
      <c r="E220" s="21">
        <v>6</v>
      </c>
      <c r="F220" s="21">
        <v>150</v>
      </c>
      <c r="G220" s="50" t="s">
        <v>22</v>
      </c>
      <c r="H220" s="22" t="s">
        <v>29</v>
      </c>
      <c r="I220" s="27">
        <v>1199</v>
      </c>
      <c r="J220" s="26">
        <f t="shared" si="12"/>
        <v>693.63636363636363</v>
      </c>
      <c r="K220" s="28">
        <f>IF(Tabulka36[[#This Row],[Sloupec9]] = "","",J220*1.21)</f>
        <v>839.3</v>
      </c>
      <c r="L220" s="31"/>
      <c r="M220" s="29" t="str">
        <f t="shared" si="13"/>
        <v/>
      </c>
      <c r="N220" s="18" t="str">
        <f t="shared" si="14"/>
        <v/>
      </c>
      <c r="O220" s="51" t="str">
        <f t="shared" si="15"/>
        <v xml:space="preserve">poslední kusy </v>
      </c>
      <c r="P220" s="53" t="s">
        <v>672</v>
      </c>
    </row>
    <row r="221" spans="1:16" ht="15" customHeight="1" thickBot="1">
      <c r="A221" s="38" t="s">
        <v>487</v>
      </c>
      <c r="B221" s="19" t="s">
        <v>488</v>
      </c>
      <c r="C221" s="24">
        <v>8595558300501</v>
      </c>
      <c r="D221" s="56" t="s">
        <v>36</v>
      </c>
      <c r="E221" s="21">
        <v>6</v>
      </c>
      <c r="F221" s="42">
        <v>150</v>
      </c>
      <c r="G221" s="50" t="s">
        <v>336</v>
      </c>
      <c r="H221" s="22"/>
      <c r="I221" s="22">
        <v>999</v>
      </c>
      <c r="J221" s="57">
        <f t="shared" si="12"/>
        <v>619.21487603305786</v>
      </c>
      <c r="K221" s="58">
        <f>IF(Tabulka36[[#This Row],[Sloupec9]] = "","",J221*1.21)</f>
        <v>749.25</v>
      </c>
      <c r="L221" s="31"/>
      <c r="M221" s="29" t="str">
        <f t="shared" si="13"/>
        <v/>
      </c>
      <c r="N221" s="18" t="str">
        <f t="shared" si="14"/>
        <v/>
      </c>
      <c r="O221" s="51" t="str">
        <f t="shared" si="15"/>
        <v/>
      </c>
      <c r="P221" s="53" t="s">
        <v>673</v>
      </c>
    </row>
    <row r="222" spans="1:16" ht="15" customHeight="1" thickBot="1">
      <c r="A222" s="38" t="s">
        <v>321</v>
      </c>
      <c r="B222" s="19" t="s">
        <v>322</v>
      </c>
      <c r="C222" s="24">
        <v>8595558304981</v>
      </c>
      <c r="D222" s="24" t="s">
        <v>21</v>
      </c>
      <c r="E222" s="21">
        <v>4</v>
      </c>
      <c r="F222" s="21">
        <v>120</v>
      </c>
      <c r="G222" s="50" t="s">
        <v>22</v>
      </c>
      <c r="H222" s="22" t="s">
        <v>29</v>
      </c>
      <c r="I222" s="27">
        <v>1499</v>
      </c>
      <c r="J222" s="26">
        <f t="shared" si="12"/>
        <v>867.19008264462809</v>
      </c>
      <c r="K222" s="28">
        <f>IF(Tabulka36[[#This Row],[Sloupec9]] = "","",J222*1.21)</f>
        <v>1049.3</v>
      </c>
      <c r="L222" s="31"/>
      <c r="M222" s="29" t="str">
        <f t="shared" si="13"/>
        <v/>
      </c>
      <c r="N222" s="18" t="str">
        <f t="shared" si="14"/>
        <v/>
      </c>
      <c r="O222" s="51" t="str">
        <f t="shared" si="15"/>
        <v xml:space="preserve">poslední kusy </v>
      </c>
      <c r="P222" s="53" t="s">
        <v>674</v>
      </c>
    </row>
    <row r="223" spans="1:16" ht="15" customHeight="1" thickBot="1">
      <c r="A223" s="38" t="s">
        <v>323</v>
      </c>
      <c r="B223" s="19" t="s">
        <v>324</v>
      </c>
      <c r="C223" s="24">
        <v>8595558301102</v>
      </c>
      <c r="D223" s="24" t="s">
        <v>21</v>
      </c>
      <c r="E223" s="21">
        <v>6</v>
      </c>
      <c r="F223" s="21">
        <v>180</v>
      </c>
      <c r="G223" s="50" t="s">
        <v>22</v>
      </c>
      <c r="H223" s="22"/>
      <c r="I223" s="27">
        <v>899</v>
      </c>
      <c r="J223" s="26">
        <f t="shared" si="12"/>
        <v>520.08264462809916</v>
      </c>
      <c r="K223" s="28">
        <f>IF(Tabulka36[[#This Row],[Sloupec9]] = "","",J223*1.21)</f>
        <v>629.29999999999995</v>
      </c>
      <c r="L223" s="31"/>
      <c r="M223" s="29" t="str">
        <f t="shared" si="13"/>
        <v/>
      </c>
      <c r="N223" s="18" t="str">
        <f t="shared" si="14"/>
        <v/>
      </c>
      <c r="O223" s="51" t="str">
        <f t="shared" si="15"/>
        <v/>
      </c>
      <c r="P223" s="53" t="s">
        <v>675</v>
      </c>
    </row>
    <row r="224" spans="1:16" ht="15" customHeight="1" thickBot="1">
      <c r="A224" s="38" t="s">
        <v>325</v>
      </c>
      <c r="B224" s="19" t="s">
        <v>326</v>
      </c>
      <c r="C224" s="24">
        <v>8595558303779</v>
      </c>
      <c r="D224" s="24" t="s">
        <v>36</v>
      </c>
      <c r="E224" s="21">
        <v>12</v>
      </c>
      <c r="F224" s="21">
        <v>336</v>
      </c>
      <c r="G224" s="50" t="s">
        <v>22</v>
      </c>
      <c r="H224" s="22"/>
      <c r="I224" s="27">
        <v>799</v>
      </c>
      <c r="J224" s="26">
        <f t="shared" si="12"/>
        <v>462.23140495867773</v>
      </c>
      <c r="K224" s="28">
        <f>IF(Tabulka36[[#This Row],[Sloupec9]] = "","",J224*1.21)</f>
        <v>559.30000000000007</v>
      </c>
      <c r="L224" s="31"/>
      <c r="M224" s="29" t="str">
        <f t="shared" si="13"/>
        <v/>
      </c>
      <c r="N224" s="18" t="str">
        <f t="shared" si="14"/>
        <v/>
      </c>
      <c r="O224" s="51" t="str">
        <f t="shared" si="15"/>
        <v/>
      </c>
      <c r="P224" s="53" t="s">
        <v>676</v>
      </c>
    </row>
    <row r="225" spans="1:16" ht="15" customHeight="1" thickBot="1">
      <c r="A225" s="38" t="s">
        <v>327</v>
      </c>
      <c r="B225" s="19" t="s">
        <v>328</v>
      </c>
      <c r="C225" s="24">
        <v>8595558305292</v>
      </c>
      <c r="D225" s="24" t="s">
        <v>36</v>
      </c>
      <c r="E225" s="21">
        <v>4</v>
      </c>
      <c r="F225" s="21">
        <v>100</v>
      </c>
      <c r="G225" s="50" t="s">
        <v>22</v>
      </c>
      <c r="H225" s="22" t="s">
        <v>329</v>
      </c>
      <c r="I225" s="27">
        <v>1399</v>
      </c>
      <c r="J225" s="26">
        <f t="shared" si="12"/>
        <v>809.33884297520649</v>
      </c>
      <c r="K225" s="28">
        <f>IF(Tabulka36[[#This Row],[Sloupec9]] = "","",J225*1.21)</f>
        <v>979.29999999999984</v>
      </c>
      <c r="L225" s="31"/>
      <c r="M225" s="29" t="str">
        <f t="shared" si="13"/>
        <v/>
      </c>
      <c r="N225" s="18" t="str">
        <f t="shared" si="14"/>
        <v/>
      </c>
      <c r="O225" s="51" t="str">
        <f t="shared" si="15"/>
        <v xml:space="preserve">nová verze   novinka </v>
      </c>
      <c r="P225" s="53" t="s">
        <v>677</v>
      </c>
    </row>
    <row r="226" spans="1:16" ht="15" customHeight="1" thickBot="1">
      <c r="A226" s="38" t="s">
        <v>489</v>
      </c>
      <c r="B226" s="19" t="s">
        <v>490</v>
      </c>
      <c r="C226" s="24">
        <v>8595558305308</v>
      </c>
      <c r="D226" s="56" t="s">
        <v>36</v>
      </c>
      <c r="E226" s="21">
        <v>6</v>
      </c>
      <c r="F226" s="42">
        <v>180</v>
      </c>
      <c r="G226" s="50" t="s">
        <v>336</v>
      </c>
      <c r="H226" s="22" t="s">
        <v>59</v>
      </c>
      <c r="I226" s="22">
        <v>899</v>
      </c>
      <c r="J226" s="57">
        <f t="shared" si="12"/>
        <v>557.23140495867767</v>
      </c>
      <c r="K226" s="58">
        <f>IF(Tabulka36[[#This Row],[Sloupec9]] = "","",J226*1.21)</f>
        <v>674.25</v>
      </c>
      <c r="L226" s="31"/>
      <c r="M226" s="29" t="str">
        <f t="shared" si="13"/>
        <v/>
      </c>
      <c r="N226" s="18" t="str">
        <f t="shared" si="14"/>
        <v/>
      </c>
      <c r="O226" s="51" t="str">
        <f t="shared" si="15"/>
        <v xml:space="preserve">novinka </v>
      </c>
      <c r="P226" s="53" t="s">
        <v>678</v>
      </c>
    </row>
    <row r="227" spans="1:16" ht="15" customHeight="1" thickBot="1">
      <c r="A227" s="38" t="s">
        <v>330</v>
      </c>
      <c r="B227" s="19" t="s">
        <v>331</v>
      </c>
      <c r="C227" s="24">
        <v>8595558305605</v>
      </c>
      <c r="D227" s="24" t="s">
        <v>21</v>
      </c>
      <c r="E227" s="21">
        <v>24</v>
      </c>
      <c r="F227" s="21">
        <v>504</v>
      </c>
      <c r="G227" s="50" t="s">
        <v>22</v>
      </c>
      <c r="H227" s="22" t="s">
        <v>59</v>
      </c>
      <c r="I227" s="27">
        <v>499</v>
      </c>
      <c r="J227" s="26">
        <f t="shared" si="12"/>
        <v>288.67768595041326</v>
      </c>
      <c r="K227" s="28">
        <f>IF(Tabulka36[[#This Row],[Sloupec9]] = "","",J227*1.21)</f>
        <v>349.3</v>
      </c>
      <c r="L227" s="31"/>
      <c r="M227" s="29" t="str">
        <f t="shared" si="13"/>
        <v/>
      </c>
      <c r="N227" s="18" t="str">
        <f t="shared" si="14"/>
        <v/>
      </c>
      <c r="O227" s="51" t="str">
        <f t="shared" si="15"/>
        <v xml:space="preserve">novinka </v>
      </c>
      <c r="P227" s="53" t="s">
        <v>679</v>
      </c>
    </row>
    <row r="228" spans="1:16" ht="15" customHeight="1" thickBot="1">
      <c r="A228" s="38" t="s">
        <v>491</v>
      </c>
      <c r="B228" s="19" t="s">
        <v>492</v>
      </c>
      <c r="C228" s="24">
        <v>8595558309801</v>
      </c>
      <c r="D228" s="24"/>
      <c r="E228" s="21">
        <v>1000</v>
      </c>
      <c r="F228" s="21">
        <v>960</v>
      </c>
      <c r="G228" s="50" t="s">
        <v>336</v>
      </c>
      <c r="H228" s="22"/>
      <c r="I228" s="27">
        <v>49</v>
      </c>
      <c r="J228" s="26">
        <f t="shared" si="12"/>
        <v>30.371900826446282</v>
      </c>
      <c r="K228" s="28">
        <f>IF(Tabulka36[[#This Row],[Sloupec9]] = "","",J228*1.21)</f>
        <v>36.75</v>
      </c>
      <c r="L228" s="31"/>
      <c r="M228" s="29" t="str">
        <f t="shared" si="13"/>
        <v/>
      </c>
      <c r="N228" s="18" t="str">
        <f t="shared" si="14"/>
        <v/>
      </c>
      <c r="O228" s="51" t="str">
        <f t="shared" si="15"/>
        <v/>
      </c>
      <c r="P228" s="54"/>
    </row>
    <row r="229" spans="1:16" ht="15" customHeight="1" thickBot="1">
      <c r="A229" s="38" t="s">
        <v>332</v>
      </c>
      <c r="B229" s="19" t="s">
        <v>333</v>
      </c>
      <c r="C229" s="24">
        <v>8595558302048</v>
      </c>
      <c r="D229" s="24" t="s">
        <v>36</v>
      </c>
      <c r="E229" s="21">
        <v>6</v>
      </c>
      <c r="F229" s="21">
        <v>180</v>
      </c>
      <c r="G229" s="50" t="s">
        <v>22</v>
      </c>
      <c r="H229" s="22"/>
      <c r="I229" s="27">
        <v>1199</v>
      </c>
      <c r="J229" s="26">
        <f t="shared" si="12"/>
        <v>693.63636363636363</v>
      </c>
      <c r="K229" s="28">
        <f>IF(Tabulka36[[#This Row],[Sloupec9]] = "","",J229*1.21)</f>
        <v>839.3</v>
      </c>
      <c r="L229" s="31"/>
      <c r="M229" s="29" t="str">
        <f t="shared" si="13"/>
        <v/>
      </c>
      <c r="N229" s="18" t="str">
        <f t="shared" si="14"/>
        <v/>
      </c>
      <c r="O229" s="51" t="str">
        <f t="shared" si="15"/>
        <v/>
      </c>
      <c r="P229" s="53" t="s">
        <v>680</v>
      </c>
    </row>
    <row r="230" spans="1:16" ht="15" customHeight="1" thickBot="1">
      <c r="A230" s="38" t="s">
        <v>493</v>
      </c>
      <c r="B230" s="19" t="s">
        <v>494</v>
      </c>
      <c r="C230" s="24">
        <v>8595558304325</v>
      </c>
      <c r="D230" s="24" t="s">
        <v>36</v>
      </c>
      <c r="E230" s="21">
        <v>5</v>
      </c>
      <c r="F230" s="42">
        <v>150</v>
      </c>
      <c r="G230" s="50" t="s">
        <v>336</v>
      </c>
      <c r="H230" s="22"/>
      <c r="I230" s="22">
        <v>1199</v>
      </c>
      <c r="J230" s="26">
        <f t="shared" si="12"/>
        <v>743.18181818181824</v>
      </c>
      <c r="K230" s="28">
        <f>IF(Tabulka36[[#This Row],[Sloupec9]] = "","",J230*1.21)</f>
        <v>899.25</v>
      </c>
      <c r="L230" s="31"/>
      <c r="M230" s="29" t="str">
        <f t="shared" si="13"/>
        <v/>
      </c>
      <c r="N230" s="18" t="str">
        <f t="shared" si="14"/>
        <v/>
      </c>
      <c r="O230" s="51" t="str">
        <f t="shared" si="15"/>
        <v/>
      </c>
      <c r="P230" s="53" t="s">
        <v>681</v>
      </c>
    </row>
    <row r="231" spans="1:16" ht="15" customHeight="1" thickBot="1">
      <c r="A231" s="38" t="s">
        <v>495</v>
      </c>
      <c r="B231" s="19" t="s">
        <v>496</v>
      </c>
      <c r="C231" s="24">
        <v>8595558305506</v>
      </c>
      <c r="D231" s="24" t="s">
        <v>36</v>
      </c>
      <c r="E231" s="21">
        <v>5</v>
      </c>
      <c r="F231" s="21">
        <v>240</v>
      </c>
      <c r="G231" s="50" t="s">
        <v>336</v>
      </c>
      <c r="H231" s="22" t="s">
        <v>203</v>
      </c>
      <c r="I231" s="27">
        <v>699</v>
      </c>
      <c r="J231" s="26">
        <f t="shared" si="12"/>
        <v>433.2644628099174</v>
      </c>
      <c r="K231" s="28">
        <f>IF(Tabulka36[[#This Row],[Sloupec9]] = "","",J231*1.21)</f>
        <v>524.25</v>
      </c>
      <c r="L231" s="31"/>
      <c r="M231" s="29" t="str">
        <f t="shared" si="13"/>
        <v/>
      </c>
      <c r="N231" s="18" t="str">
        <f t="shared" si="14"/>
        <v/>
      </c>
      <c r="O231" s="51" t="str">
        <f t="shared" si="15"/>
        <v xml:space="preserve">poslední kusy   novinka </v>
      </c>
      <c r="P231" s="55" t="s">
        <v>682</v>
      </c>
    </row>
    <row r="232" spans="1:16" ht="15" customHeight="1" thickBot="1">
      <c r="A232" s="38" t="s">
        <v>497</v>
      </c>
      <c r="B232" s="19" t="s">
        <v>498</v>
      </c>
      <c r="C232" s="24">
        <v>8595558304974</v>
      </c>
      <c r="D232" s="24" t="s">
        <v>36</v>
      </c>
      <c r="E232" s="21">
        <v>5</v>
      </c>
      <c r="F232" s="42">
        <v>240</v>
      </c>
      <c r="G232" s="50" t="s">
        <v>336</v>
      </c>
      <c r="H232" s="22"/>
      <c r="I232" s="22">
        <v>699</v>
      </c>
      <c r="J232" s="26">
        <f t="shared" si="12"/>
        <v>433.2644628099174</v>
      </c>
      <c r="K232" s="28">
        <f>IF(Tabulka36[[#This Row],[Sloupec9]] = "","",J232*1.21)</f>
        <v>524.25</v>
      </c>
      <c r="L232" s="31"/>
      <c r="M232" s="29" t="str">
        <f t="shared" si="13"/>
        <v/>
      </c>
      <c r="N232" s="18" t="str">
        <f t="shared" si="14"/>
        <v/>
      </c>
      <c r="O232" s="51" t="str">
        <f t="shared" si="15"/>
        <v/>
      </c>
      <c r="P232" s="53" t="s">
        <v>683</v>
      </c>
    </row>
    <row r="233" spans="1:16" ht="30" customHeight="1" thickBot="1">
      <c r="A233" s="11" t="s">
        <v>9</v>
      </c>
      <c r="B233" s="68"/>
      <c r="C233" s="68"/>
      <c r="D233" s="68"/>
      <c r="E233" s="68"/>
      <c r="F233" s="68"/>
      <c r="G233" s="68"/>
      <c r="H233" s="68"/>
      <c r="I233" s="68"/>
      <c r="J233" s="68"/>
      <c r="K233" s="12"/>
      <c r="L233" s="32">
        <f>SUM(L4:L232)</f>
        <v>0</v>
      </c>
      <c r="M233" s="33">
        <f>SUM(M4:M232)</f>
        <v>0</v>
      </c>
      <c r="N233" s="34">
        <f t="shared" ref="N233" si="16">M233*1.21</f>
        <v>0</v>
      </c>
      <c r="O233" s="13"/>
    </row>
    <row r="234" spans="1:16" ht="15.75" customHeight="1">
      <c r="A234" s="4" t="s">
        <v>10</v>
      </c>
      <c r="B234" s="69"/>
      <c r="C234" s="69"/>
      <c r="D234" s="69"/>
      <c r="E234" s="69"/>
      <c r="F234" s="69"/>
      <c r="G234" s="69"/>
      <c r="H234" s="69"/>
      <c r="I234" s="69"/>
      <c r="J234" s="69"/>
      <c r="K234" s="5"/>
      <c r="O234" s="6"/>
    </row>
    <row r="235" spans="1:16" ht="23.25" customHeight="1">
      <c r="A235" s="70" t="s">
        <v>17</v>
      </c>
      <c r="B235" s="70"/>
      <c r="C235" s="70"/>
      <c r="D235" s="70"/>
      <c r="E235" s="70"/>
      <c r="F235" s="70"/>
      <c r="G235" s="70"/>
      <c r="H235" s="70"/>
      <c r="I235" s="70"/>
      <c r="J235" s="70"/>
      <c r="O235" s="6"/>
    </row>
    <row r="236" spans="1:16" ht="15.75" customHeight="1">
      <c r="O236" s="8"/>
    </row>
    <row r="237" spans="1:16" ht="15.75" customHeight="1">
      <c r="O237" s="8"/>
    </row>
    <row r="238" spans="1:16" ht="15.75" customHeight="1">
      <c r="O238" s="8"/>
    </row>
    <row r="239" spans="1:16" ht="15.75" customHeight="1">
      <c r="O239" s="8"/>
    </row>
    <row r="240" spans="1:16" ht="15.75" customHeight="1">
      <c r="O240" s="8"/>
    </row>
    <row r="241" spans="15:15" ht="15.75" customHeight="1">
      <c r="O241" s="8"/>
    </row>
    <row r="242" spans="15:15" ht="15.75" customHeight="1">
      <c r="O242" s="8"/>
    </row>
    <row r="243" spans="15:15" ht="15.75" customHeight="1">
      <c r="O243" s="8"/>
    </row>
    <row r="244" spans="15:15" ht="15.75" customHeight="1">
      <c r="O244" s="8"/>
    </row>
    <row r="245" spans="15:15" ht="15.75" customHeight="1">
      <c r="O245" s="8"/>
    </row>
    <row r="246" spans="15:15" ht="15.75" customHeight="1">
      <c r="O246" s="8"/>
    </row>
    <row r="247" spans="15:15" ht="15.75" customHeight="1">
      <c r="O247" s="8"/>
    </row>
    <row r="248" spans="15:15" ht="15.75" customHeight="1">
      <c r="O248" s="8"/>
    </row>
    <row r="249" spans="15:15" ht="15.75" customHeight="1">
      <c r="O249" s="8"/>
    </row>
    <row r="250" spans="15:15" ht="15.75" customHeight="1">
      <c r="O250" s="8"/>
    </row>
    <row r="251" spans="15:15" ht="15.75" customHeight="1">
      <c r="O251" s="8"/>
    </row>
    <row r="252" spans="15:15" ht="15.75" customHeight="1">
      <c r="O252" s="8"/>
    </row>
    <row r="253" spans="15:15" ht="15.75" customHeight="1">
      <c r="O253" s="8"/>
    </row>
    <row r="254" spans="15:15" ht="15.75" customHeight="1">
      <c r="O254" s="8"/>
    </row>
    <row r="255" spans="15:15" ht="15.75" customHeight="1">
      <c r="O255" s="8"/>
    </row>
    <row r="256" spans="15:15" ht="15.75" customHeight="1">
      <c r="O256" s="8"/>
    </row>
    <row r="257" spans="15:15" ht="15.75" customHeight="1">
      <c r="O257" s="8"/>
    </row>
    <row r="258" spans="15:15" ht="15.75" customHeight="1">
      <c r="O258" s="8"/>
    </row>
    <row r="259" spans="15:15" ht="15.75" customHeight="1">
      <c r="O259" s="8"/>
    </row>
    <row r="260" spans="15:15" ht="15.75" customHeight="1">
      <c r="O260" s="8"/>
    </row>
    <row r="261" spans="15:15" ht="15.75" customHeight="1">
      <c r="O261" s="8"/>
    </row>
    <row r="262" spans="15:15" ht="15.75" customHeight="1">
      <c r="O262" s="8"/>
    </row>
    <row r="263" spans="15:15" ht="15.75" customHeight="1">
      <c r="O263" s="8"/>
    </row>
    <row r="264" spans="15:15" ht="15.75" customHeight="1">
      <c r="O264" s="8"/>
    </row>
    <row r="265" spans="15:15" ht="15.75" customHeight="1">
      <c r="O265" s="8"/>
    </row>
    <row r="266" spans="15:15" ht="15.75" customHeight="1">
      <c r="O266" s="8"/>
    </row>
    <row r="267" spans="15:15" ht="15.75" customHeight="1">
      <c r="O267" s="8"/>
    </row>
    <row r="268" spans="15:15" ht="15.75" customHeight="1">
      <c r="O268" s="8"/>
    </row>
    <row r="269" spans="15:15" ht="15.75" customHeight="1">
      <c r="O269" s="8"/>
    </row>
    <row r="270" spans="15:15" ht="15.75" customHeight="1">
      <c r="O270" s="8"/>
    </row>
    <row r="271" spans="15:15" ht="15.75" customHeight="1">
      <c r="O271" s="8"/>
    </row>
    <row r="272" spans="15:15" ht="15.75" customHeight="1">
      <c r="O272" s="8"/>
    </row>
    <row r="273" spans="15:15" ht="15.75" customHeight="1">
      <c r="O273" s="8"/>
    </row>
    <row r="274" spans="15:15" ht="15.75" customHeight="1">
      <c r="O274" s="8"/>
    </row>
    <row r="275" spans="15:15" ht="15.75" customHeight="1">
      <c r="O275" s="8"/>
    </row>
    <row r="276" spans="15:15" ht="15.75" customHeight="1">
      <c r="O276" s="8"/>
    </row>
    <row r="277" spans="15:15" ht="15.75" customHeight="1">
      <c r="O277" s="8"/>
    </row>
    <row r="278" spans="15:15" ht="15.75" customHeight="1">
      <c r="O278" s="8"/>
    </row>
    <row r="279" spans="15:15" ht="15.75" customHeight="1">
      <c r="O279" s="8"/>
    </row>
    <row r="280" spans="15:15" ht="15.75" customHeight="1">
      <c r="O280" s="8"/>
    </row>
    <row r="281" spans="15:15" ht="15.75" customHeight="1">
      <c r="O281" s="8"/>
    </row>
    <row r="282" spans="15:15" ht="15.75" customHeight="1">
      <c r="O282" s="8"/>
    </row>
    <row r="283" spans="15:15" ht="15.75" customHeight="1">
      <c r="O283" s="8"/>
    </row>
    <row r="284" spans="15:15" ht="15.75" customHeight="1">
      <c r="O284" s="8"/>
    </row>
    <row r="285" spans="15:15" ht="15.75" customHeight="1">
      <c r="O285" s="8"/>
    </row>
    <row r="286" spans="15:15" ht="15.75" customHeight="1">
      <c r="O286" s="8"/>
    </row>
    <row r="287" spans="15:15" ht="15.75" customHeight="1">
      <c r="O287" s="8"/>
    </row>
    <row r="288" spans="15:15" ht="15.75" customHeight="1">
      <c r="O288" s="8"/>
    </row>
    <row r="289" spans="15:15" ht="15.75" customHeight="1">
      <c r="O289" s="8"/>
    </row>
    <row r="290" spans="15:15" ht="15.75" customHeight="1">
      <c r="O290" s="8"/>
    </row>
    <row r="291" spans="15:15" ht="15.75" customHeight="1">
      <c r="O291" s="8"/>
    </row>
    <row r="292" spans="15:15" ht="15.75" customHeight="1">
      <c r="O292" s="8"/>
    </row>
    <row r="293" spans="15:15" ht="15.75" customHeight="1">
      <c r="O293" s="8"/>
    </row>
    <row r="294" spans="15:15" ht="15.75" customHeight="1">
      <c r="O294" s="8"/>
    </row>
    <row r="295" spans="15:15" ht="15.75" customHeight="1">
      <c r="O295" s="8"/>
    </row>
    <row r="296" spans="15:15" ht="15.75" customHeight="1">
      <c r="O296" s="8"/>
    </row>
    <row r="297" spans="15:15" ht="15.75" customHeight="1">
      <c r="O297" s="8"/>
    </row>
    <row r="298" spans="15:15" ht="15.75" customHeight="1">
      <c r="O298" s="8"/>
    </row>
    <row r="299" spans="15:15" ht="15.75" customHeight="1">
      <c r="O299" s="8"/>
    </row>
    <row r="300" spans="15:15" ht="15.75" customHeight="1">
      <c r="O300" s="8"/>
    </row>
    <row r="301" spans="15:15" ht="15.75" customHeight="1">
      <c r="O301" s="8"/>
    </row>
    <row r="302" spans="15:15" ht="15.75" customHeight="1">
      <c r="O302" s="8"/>
    </row>
    <row r="303" spans="15:15" ht="15.75" customHeight="1">
      <c r="O303" s="8"/>
    </row>
    <row r="304" spans="15:15" ht="15.75" customHeight="1">
      <c r="O304" s="8"/>
    </row>
    <row r="305" spans="15:15" ht="15.75" customHeight="1">
      <c r="O305" s="8"/>
    </row>
    <row r="306" spans="15:15" ht="15.75" customHeight="1">
      <c r="O306" s="8"/>
    </row>
    <row r="307" spans="15:15" ht="15.75" customHeight="1">
      <c r="O307" s="8"/>
    </row>
    <row r="308" spans="15:15" ht="15.75" customHeight="1">
      <c r="O308" s="8"/>
    </row>
    <row r="309" spans="15:15" ht="15.75" customHeight="1">
      <c r="O309" s="8"/>
    </row>
    <row r="310" spans="15:15" ht="15.75" customHeight="1">
      <c r="O310" s="8"/>
    </row>
    <row r="311" spans="15:15" ht="15.75" customHeight="1">
      <c r="O311" s="8"/>
    </row>
    <row r="312" spans="15:15" ht="15.75" customHeight="1">
      <c r="O312" s="8"/>
    </row>
    <row r="313" spans="15:15" ht="15.75" customHeight="1">
      <c r="O313" s="8"/>
    </row>
    <row r="314" spans="15:15" ht="15.75" customHeight="1">
      <c r="O314" s="8"/>
    </row>
    <row r="315" spans="15:15" ht="15.75" customHeight="1">
      <c r="O315" s="8"/>
    </row>
    <row r="316" spans="15:15" ht="15.75" customHeight="1">
      <c r="O316" s="8"/>
    </row>
    <row r="317" spans="15:15" ht="15.75" customHeight="1">
      <c r="O317" s="8"/>
    </row>
    <row r="318" spans="15:15" ht="15.75" customHeight="1">
      <c r="O318" s="8"/>
    </row>
    <row r="319" spans="15:15" ht="15.75" customHeight="1">
      <c r="O319" s="8"/>
    </row>
    <row r="320" spans="15:15" ht="15.75" customHeight="1">
      <c r="O320" s="8"/>
    </row>
    <row r="321" spans="15:15" ht="15.75" customHeight="1">
      <c r="O321" s="8"/>
    </row>
    <row r="322" spans="15:15" ht="15.75" customHeight="1">
      <c r="O322" s="8"/>
    </row>
    <row r="323" spans="15:15" ht="15.75" customHeight="1">
      <c r="O323" s="8"/>
    </row>
    <row r="324" spans="15:15" ht="15.75" customHeight="1">
      <c r="O324" s="8"/>
    </row>
    <row r="325" spans="15:15" ht="15.75" customHeight="1">
      <c r="O325" s="8"/>
    </row>
    <row r="326" spans="15:15" ht="15.75" customHeight="1">
      <c r="O326" s="8"/>
    </row>
    <row r="327" spans="15:15" ht="15.75" customHeight="1">
      <c r="O327" s="8"/>
    </row>
    <row r="328" spans="15:15" ht="15.75" customHeight="1">
      <c r="O328" s="8"/>
    </row>
    <row r="329" spans="15:15" ht="15.75" customHeight="1">
      <c r="O329" s="8"/>
    </row>
    <row r="330" spans="15:15" ht="15.75" customHeight="1">
      <c r="O330" s="8"/>
    </row>
    <row r="331" spans="15:15" ht="15.75" customHeight="1">
      <c r="O331" s="8"/>
    </row>
    <row r="332" spans="15:15" ht="15.75" customHeight="1">
      <c r="O332" s="8"/>
    </row>
    <row r="333" spans="15:15" ht="15.75" customHeight="1">
      <c r="O333" s="8"/>
    </row>
    <row r="334" spans="15:15" ht="15.75" customHeight="1">
      <c r="O334" s="8"/>
    </row>
    <row r="335" spans="15:15" ht="15.75" customHeight="1">
      <c r="O335" s="8"/>
    </row>
    <row r="336" spans="15:15" ht="15.75" customHeight="1">
      <c r="O336" s="8"/>
    </row>
    <row r="337" spans="15:15" ht="15.75" customHeight="1">
      <c r="O337" s="8"/>
    </row>
    <row r="338" spans="15:15" ht="15.75" customHeight="1">
      <c r="O338" s="8"/>
    </row>
    <row r="339" spans="15:15" ht="15.75" customHeight="1">
      <c r="O339" s="8"/>
    </row>
    <row r="340" spans="15:15" ht="15.75" customHeight="1">
      <c r="O340" s="8"/>
    </row>
    <row r="341" spans="15:15" ht="15.75" customHeight="1">
      <c r="O341" s="8"/>
    </row>
    <row r="342" spans="15:15" ht="15.75" customHeight="1">
      <c r="O342" s="8"/>
    </row>
    <row r="343" spans="15:15" ht="15.75" customHeight="1">
      <c r="O343" s="8"/>
    </row>
    <row r="344" spans="15:15" ht="15.75" customHeight="1">
      <c r="O344" s="8"/>
    </row>
    <row r="345" spans="15:15" ht="15.75" customHeight="1">
      <c r="O345" s="8"/>
    </row>
    <row r="346" spans="15:15" ht="15.75" customHeight="1">
      <c r="O346" s="8"/>
    </row>
    <row r="347" spans="15:15" ht="15.75" customHeight="1">
      <c r="O347" s="8"/>
    </row>
    <row r="348" spans="15:15" ht="15.75" customHeight="1">
      <c r="O348" s="8"/>
    </row>
    <row r="349" spans="15:15" ht="15.75" customHeight="1">
      <c r="O349" s="8"/>
    </row>
    <row r="350" spans="15:15" ht="15.75" customHeight="1">
      <c r="O350" s="8"/>
    </row>
    <row r="351" spans="15:15" ht="15.75" customHeight="1">
      <c r="O351" s="8"/>
    </row>
    <row r="352" spans="15:15" ht="15.75" customHeight="1">
      <c r="O352" s="8"/>
    </row>
    <row r="353" spans="15:15" ht="15.75" customHeight="1">
      <c r="O353" s="8"/>
    </row>
    <row r="354" spans="15:15" ht="15.75" customHeight="1">
      <c r="O354" s="8"/>
    </row>
    <row r="355" spans="15:15" ht="15.75" customHeight="1">
      <c r="O355" s="8"/>
    </row>
    <row r="356" spans="15:15" ht="15.75" customHeight="1">
      <c r="O356" s="8"/>
    </row>
    <row r="357" spans="15:15" ht="15.75" customHeight="1">
      <c r="O357" s="8"/>
    </row>
    <row r="358" spans="15:15" ht="15.75" customHeight="1">
      <c r="O358" s="8"/>
    </row>
    <row r="359" spans="15:15" ht="15.75" customHeight="1">
      <c r="O359" s="8"/>
    </row>
    <row r="360" spans="15:15" ht="15.75" customHeight="1">
      <c r="O360" s="8"/>
    </row>
    <row r="361" spans="15:15" ht="15.75" customHeight="1">
      <c r="O361" s="8"/>
    </row>
    <row r="362" spans="15:15" ht="15.75" customHeight="1">
      <c r="O362" s="8"/>
    </row>
    <row r="363" spans="15:15" ht="15.75" customHeight="1">
      <c r="O363" s="8"/>
    </row>
    <row r="364" spans="15:15" ht="15.75" customHeight="1"/>
    <row r="365" spans="15:15" ht="15.75" customHeight="1"/>
    <row r="366" spans="15:15" ht="15.75" customHeight="1"/>
    <row r="367" spans="15:15" ht="15.75" customHeight="1"/>
    <row r="368" spans="15:15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sheetProtection algorithmName="SHA-512" hashValue="rlebrQyoRJO0OHGmFSN7XAa7W0GlDEKX4VySZpG5Un2peFI6bCP8tePkBmoNcczXxdQR70WDG7gmHVC/hJL1nQ==" saltValue="87h4eSfHCUmlkjhZDgqPng==" spinCount="100000" sheet="1" objects="1" scenarios="1"/>
  <mergeCells count="4">
    <mergeCell ref="C1:N2"/>
    <mergeCell ref="B233:J233"/>
    <mergeCell ref="B234:J234"/>
    <mergeCell ref="A235:J235"/>
  </mergeCells>
  <conditionalFormatting sqref="G1:G1048576">
    <cfRule type="cellIs" dxfId="30" priority="1" operator="equal">
      <formula>"NETTO"</formula>
    </cfRule>
  </conditionalFormatting>
  <hyperlinks>
    <hyperlink ref="P4" r:id="rId1"/>
    <hyperlink ref="P5" r:id="rId2"/>
    <hyperlink ref="P6" r:id="rId3"/>
    <hyperlink ref="P7" r:id="rId4"/>
    <hyperlink ref="P8" r:id="rId5"/>
    <hyperlink ref="P9" r:id="rId6"/>
    <hyperlink ref="P10" r:id="rId7"/>
    <hyperlink ref="P11" r:id="rId8"/>
    <hyperlink ref="P12" r:id="rId9"/>
    <hyperlink ref="P14" r:id="rId10"/>
    <hyperlink ref="P15" r:id="rId11"/>
    <hyperlink ref="P16" r:id="rId12"/>
    <hyperlink ref="P17" r:id="rId13"/>
    <hyperlink ref="P18" r:id="rId14"/>
    <hyperlink ref="P19" r:id="rId15"/>
    <hyperlink ref="P20" r:id="rId16"/>
    <hyperlink ref="P21" r:id="rId17"/>
    <hyperlink ref="P22" r:id="rId18"/>
    <hyperlink ref="P23" r:id="rId19"/>
    <hyperlink ref="P24" r:id="rId20"/>
    <hyperlink ref="P25" r:id="rId21"/>
    <hyperlink ref="P26" r:id="rId22"/>
    <hyperlink ref="P27" r:id="rId23"/>
    <hyperlink ref="P28" r:id="rId24"/>
    <hyperlink ref="P29" r:id="rId25"/>
    <hyperlink ref="P30" r:id="rId26"/>
    <hyperlink ref="P33" r:id="rId27"/>
    <hyperlink ref="P35" r:id="rId28"/>
    <hyperlink ref="P36" r:id="rId29"/>
    <hyperlink ref="P37" r:id="rId30"/>
    <hyperlink ref="P38" r:id="rId31"/>
    <hyperlink ref="P39" r:id="rId32"/>
    <hyperlink ref="P40" r:id="rId33"/>
    <hyperlink ref="P41" r:id="rId34"/>
    <hyperlink ref="P42" r:id="rId35"/>
    <hyperlink ref="P43" r:id="rId36"/>
    <hyperlink ref="P44" r:id="rId37"/>
    <hyperlink ref="P45" r:id="rId38"/>
    <hyperlink ref="P46" r:id="rId39"/>
    <hyperlink ref="P47" r:id="rId40"/>
    <hyperlink ref="P48" r:id="rId41"/>
    <hyperlink ref="P49" r:id="rId42"/>
    <hyperlink ref="P51" r:id="rId43"/>
    <hyperlink ref="P52" r:id="rId44"/>
    <hyperlink ref="P53" r:id="rId45"/>
    <hyperlink ref="P54" r:id="rId46"/>
    <hyperlink ref="P55" r:id="rId47"/>
    <hyperlink ref="P57" r:id="rId48"/>
    <hyperlink ref="P58" r:id="rId49"/>
    <hyperlink ref="P59" r:id="rId50"/>
    <hyperlink ref="P60" r:id="rId51"/>
    <hyperlink ref="P61" r:id="rId52"/>
    <hyperlink ref="P62" r:id="rId53"/>
    <hyperlink ref="P63" r:id="rId54"/>
    <hyperlink ref="P64" r:id="rId55"/>
    <hyperlink ref="P65" r:id="rId56"/>
    <hyperlink ref="P66" r:id="rId57"/>
    <hyperlink ref="P67" r:id="rId58"/>
    <hyperlink ref="P68" r:id="rId59"/>
    <hyperlink ref="P69" r:id="rId60"/>
    <hyperlink ref="P70" r:id="rId61"/>
    <hyperlink ref="P71" r:id="rId62"/>
    <hyperlink ref="P72" r:id="rId63"/>
    <hyperlink ref="P73" r:id="rId64"/>
    <hyperlink ref="P74" r:id="rId65"/>
    <hyperlink ref="P75" r:id="rId66"/>
    <hyperlink ref="P76" r:id="rId67"/>
    <hyperlink ref="P77" r:id="rId68"/>
    <hyperlink ref="P78" r:id="rId69"/>
    <hyperlink ref="P79" r:id="rId70"/>
    <hyperlink ref="P80" r:id="rId71"/>
    <hyperlink ref="P81" r:id="rId72"/>
    <hyperlink ref="P82" r:id="rId73"/>
    <hyperlink ref="P83" r:id="rId74"/>
    <hyperlink ref="P84" r:id="rId75"/>
    <hyperlink ref="P85" r:id="rId76"/>
    <hyperlink ref="P86" r:id="rId77"/>
    <hyperlink ref="P88" r:id="rId78"/>
    <hyperlink ref="P89" r:id="rId79"/>
    <hyperlink ref="P90" r:id="rId80"/>
    <hyperlink ref="P92" r:id="rId81"/>
    <hyperlink ref="P93" r:id="rId82"/>
    <hyperlink ref="P94" r:id="rId83"/>
    <hyperlink ref="P95" r:id="rId84"/>
    <hyperlink ref="P96" r:id="rId85"/>
    <hyperlink ref="P97" r:id="rId86"/>
    <hyperlink ref="P98" r:id="rId87"/>
    <hyperlink ref="P99" r:id="rId88"/>
    <hyperlink ref="P100" r:id="rId89"/>
    <hyperlink ref="P101" r:id="rId90"/>
    <hyperlink ref="P102" r:id="rId91"/>
    <hyperlink ref="P103" r:id="rId92"/>
    <hyperlink ref="P104" r:id="rId93"/>
    <hyperlink ref="P106" r:id="rId94"/>
    <hyperlink ref="P107" r:id="rId95"/>
    <hyperlink ref="P108" r:id="rId96"/>
    <hyperlink ref="P109" r:id="rId97"/>
    <hyperlink ref="P110" r:id="rId98"/>
    <hyperlink ref="P111" r:id="rId99"/>
    <hyperlink ref="P112" r:id="rId100"/>
    <hyperlink ref="P113" r:id="rId101"/>
    <hyperlink ref="P114" r:id="rId102"/>
    <hyperlink ref="P119" r:id="rId103"/>
    <hyperlink ref="P120" r:id="rId104"/>
    <hyperlink ref="P123" r:id="rId105"/>
    <hyperlink ref="P124" r:id="rId106"/>
    <hyperlink ref="P125" r:id="rId107"/>
    <hyperlink ref="P127" r:id="rId108"/>
    <hyperlink ref="P128" r:id="rId109"/>
    <hyperlink ref="P129" r:id="rId110"/>
    <hyperlink ref="P130" r:id="rId111"/>
    <hyperlink ref="P131" r:id="rId112"/>
    <hyperlink ref="P132" r:id="rId113"/>
    <hyperlink ref="P133" r:id="rId114"/>
    <hyperlink ref="P134" r:id="rId115"/>
    <hyperlink ref="P136" r:id="rId116"/>
    <hyperlink ref="P137" r:id="rId117"/>
    <hyperlink ref="P138" r:id="rId118"/>
    <hyperlink ref="P139" r:id="rId119"/>
    <hyperlink ref="P140" r:id="rId120"/>
    <hyperlink ref="P141" r:id="rId121"/>
    <hyperlink ref="P142" r:id="rId122"/>
    <hyperlink ref="P143" r:id="rId123"/>
    <hyperlink ref="P145" r:id="rId124"/>
    <hyperlink ref="P146" r:id="rId125"/>
    <hyperlink ref="P147" r:id="rId126"/>
    <hyperlink ref="P148" r:id="rId127"/>
    <hyperlink ref="P149" r:id="rId128"/>
    <hyperlink ref="P150" r:id="rId129"/>
    <hyperlink ref="P151" r:id="rId130"/>
    <hyperlink ref="P152" r:id="rId131"/>
    <hyperlink ref="P153" r:id="rId132"/>
    <hyperlink ref="P154" r:id="rId133"/>
    <hyperlink ref="P155" r:id="rId134"/>
    <hyperlink ref="P156" r:id="rId135"/>
    <hyperlink ref="P157" r:id="rId136"/>
    <hyperlink ref="P158" r:id="rId137"/>
    <hyperlink ref="P159" r:id="rId138"/>
    <hyperlink ref="P160" r:id="rId139"/>
    <hyperlink ref="P161" r:id="rId140"/>
    <hyperlink ref="P162" r:id="rId141"/>
    <hyperlink ref="P163" r:id="rId142"/>
    <hyperlink ref="P164" r:id="rId143"/>
    <hyperlink ref="P165" r:id="rId144"/>
    <hyperlink ref="P166" r:id="rId145"/>
    <hyperlink ref="P167" r:id="rId146"/>
    <hyperlink ref="P169" r:id="rId147"/>
    <hyperlink ref="P170" r:id="rId148"/>
    <hyperlink ref="P171" r:id="rId149"/>
    <hyperlink ref="P172" r:id="rId150"/>
    <hyperlink ref="P174" r:id="rId151"/>
    <hyperlink ref="P175" r:id="rId152"/>
    <hyperlink ref="P176" r:id="rId153"/>
    <hyperlink ref="P177" r:id="rId154"/>
    <hyperlink ref="P178" r:id="rId155"/>
    <hyperlink ref="P179" r:id="rId156"/>
    <hyperlink ref="P180" r:id="rId157"/>
    <hyperlink ref="P181" r:id="rId158"/>
    <hyperlink ref="P182" r:id="rId159"/>
    <hyperlink ref="P183" r:id="rId160"/>
    <hyperlink ref="P184" r:id="rId161"/>
    <hyperlink ref="P185" r:id="rId162"/>
    <hyperlink ref="P209" r:id="rId163"/>
    <hyperlink ref="P210" r:id="rId164"/>
    <hyperlink ref="P211" r:id="rId165"/>
    <hyperlink ref="P212" r:id="rId166"/>
    <hyperlink ref="P213" r:id="rId167"/>
    <hyperlink ref="P214" r:id="rId168"/>
    <hyperlink ref="P215" r:id="rId169"/>
    <hyperlink ref="P216" r:id="rId170"/>
    <hyperlink ref="P218" r:id="rId171"/>
    <hyperlink ref="P219" r:id="rId172"/>
    <hyperlink ref="P220" r:id="rId173"/>
    <hyperlink ref="P221" r:id="rId174"/>
    <hyperlink ref="P222" r:id="rId175"/>
    <hyperlink ref="P223" r:id="rId176"/>
    <hyperlink ref="P224" r:id="rId177"/>
    <hyperlink ref="P225" r:id="rId178"/>
    <hyperlink ref="P226" r:id="rId179"/>
    <hyperlink ref="P227" r:id="rId180"/>
    <hyperlink ref="P229" r:id="rId181"/>
    <hyperlink ref="P230" r:id="rId182"/>
    <hyperlink ref="P231" r:id="rId183"/>
    <hyperlink ref="P232" r:id="rId184"/>
    <hyperlink ref="P105" r:id="rId185"/>
    <hyperlink ref="P144" r:id="rId186"/>
    <hyperlink ref="P186" r:id="rId187"/>
    <hyperlink ref="P187" r:id="rId188"/>
    <hyperlink ref="P188" r:id="rId189"/>
    <hyperlink ref="P189" r:id="rId190"/>
    <hyperlink ref="P190" r:id="rId191"/>
    <hyperlink ref="P191" r:id="rId192"/>
    <hyperlink ref="P192" r:id="rId193"/>
    <hyperlink ref="P193" r:id="rId194"/>
    <hyperlink ref="P194" r:id="rId195"/>
    <hyperlink ref="P195" r:id="rId196"/>
    <hyperlink ref="P196" r:id="rId197"/>
    <hyperlink ref="P197" r:id="rId198"/>
    <hyperlink ref="P198" r:id="rId199"/>
    <hyperlink ref="P199" r:id="rId200"/>
    <hyperlink ref="P200" r:id="rId201"/>
    <hyperlink ref="P201" r:id="rId202"/>
    <hyperlink ref="P202" r:id="rId203"/>
    <hyperlink ref="P203" r:id="rId204"/>
    <hyperlink ref="P204" r:id="rId205"/>
    <hyperlink ref="P205" r:id="rId206"/>
    <hyperlink ref="P206" r:id="rId207"/>
    <hyperlink ref="P207" r:id="rId208"/>
    <hyperlink ref="P208" r:id="rId209"/>
    <hyperlink ref="P217" r:id="rId210"/>
  </hyperlinks>
  <pageMargins left="0.39370078740157483" right="0.39370078740157483" top="0.39370078740157483" bottom="0.39370078740157483" header="0.51181102362204722" footer="0"/>
  <pageSetup scale="64" firstPageNumber="0" fitToHeight="0" orientation="landscape" r:id="rId211"/>
  <headerFooter alignWithMargins="0"/>
  <drawing r:id="rId212"/>
  <tableParts count="1">
    <tablePart r:id="rId2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Holub</dc:creator>
  <cp:lastModifiedBy>SKLAD2</cp:lastModifiedBy>
  <cp:lastPrinted>2022-04-29T12:39:04Z</cp:lastPrinted>
  <dcterms:created xsi:type="dcterms:W3CDTF">2020-03-10T12:08:50Z</dcterms:created>
  <dcterms:modified xsi:type="dcterms:W3CDTF">2024-06-21T08:31:32Z</dcterms:modified>
</cp:coreProperties>
</file>