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5" documentId="8_{B2C4D41D-B8C9-49A9-8933-15BA79741D53}" xr6:coauthVersionLast="47" xr6:coauthVersionMax="47" xr10:uidLastSave="{8E26B1D0-6529-4EAA-A26C-07BCF91D0901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456" tabRatio="569" xr2:uid="{00000000-000D-0000-FFFF-FFFF00000000}"/>
  </bookViews>
  <sheets>
    <sheet name="Ceník" sheetId="5" r:id="rId1"/>
  </sheets>
  <calcPr calcId="181029"/>
</workbook>
</file>

<file path=xl/calcChain.xml><?xml version="1.0" encoding="utf-8"?>
<calcChain xmlns="http://schemas.openxmlformats.org/spreadsheetml/2006/main">
  <c r="J97" i="5" l="1"/>
  <c r="K97" i="5" s="1"/>
  <c r="O97" i="5"/>
  <c r="J239" i="5"/>
  <c r="K239" i="5" s="1"/>
  <c r="O239" i="5"/>
  <c r="J228" i="5"/>
  <c r="K228" i="5" s="1"/>
  <c r="O228" i="5"/>
  <c r="J229" i="5"/>
  <c r="K229" i="5" s="1"/>
  <c r="O229" i="5"/>
  <c r="J230" i="5"/>
  <c r="K230" i="5" s="1"/>
  <c r="O230" i="5"/>
  <c r="J231" i="5"/>
  <c r="K231" i="5" s="1"/>
  <c r="O231" i="5"/>
  <c r="J232" i="5"/>
  <c r="K232" i="5" s="1"/>
  <c r="O232" i="5"/>
  <c r="J233" i="5"/>
  <c r="K233" i="5" s="1"/>
  <c r="O233" i="5"/>
  <c r="J237" i="5"/>
  <c r="K237" i="5" s="1"/>
  <c r="O237" i="5"/>
  <c r="J238" i="5"/>
  <c r="K238" i="5" s="1"/>
  <c r="O238" i="5"/>
  <c r="J234" i="5"/>
  <c r="K234" i="5" s="1"/>
  <c r="O234" i="5"/>
  <c r="J188" i="5"/>
  <c r="K188" i="5" s="1"/>
  <c r="J189" i="5"/>
  <c r="K189" i="5" s="1"/>
  <c r="J190" i="5"/>
  <c r="K190" i="5" s="1"/>
  <c r="J191" i="5"/>
  <c r="N191" i="5" s="1"/>
  <c r="J192" i="5"/>
  <c r="M192" i="5" s="1"/>
  <c r="J193" i="5"/>
  <c r="K193" i="5" s="1"/>
  <c r="J194" i="5"/>
  <c r="M194" i="5" s="1"/>
  <c r="J195" i="5"/>
  <c r="J196" i="5"/>
  <c r="N196" i="5" s="1"/>
  <c r="J197" i="5"/>
  <c r="K197" i="5" s="1"/>
  <c r="J198" i="5"/>
  <c r="K198" i="5" s="1"/>
  <c r="J199" i="5"/>
  <c r="N199" i="5" s="1"/>
  <c r="J200" i="5"/>
  <c r="K200" i="5" s="1"/>
  <c r="J201" i="5"/>
  <c r="K201" i="5" s="1"/>
  <c r="J202" i="5"/>
  <c r="K202" i="5" s="1"/>
  <c r="J203" i="5"/>
  <c r="N203" i="5" s="1"/>
  <c r="J204" i="5"/>
  <c r="N204" i="5" s="1"/>
  <c r="J205" i="5"/>
  <c r="K205" i="5" s="1"/>
  <c r="J206" i="5"/>
  <c r="K206" i="5" s="1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J207" i="5"/>
  <c r="M207" i="5" s="1"/>
  <c r="J208" i="5"/>
  <c r="K208" i="5" s="1"/>
  <c r="J209" i="5"/>
  <c r="K209" i="5" s="1"/>
  <c r="J210" i="5"/>
  <c r="N210" i="5" s="1"/>
  <c r="J211" i="5"/>
  <c r="M211" i="5" s="1"/>
  <c r="J212" i="5"/>
  <c r="K212" i="5" s="1"/>
  <c r="J213" i="5"/>
  <c r="M213" i="5" s="1"/>
  <c r="J214" i="5"/>
  <c r="N214" i="5" s="1"/>
  <c r="J215" i="5"/>
  <c r="K215" i="5" s="1"/>
  <c r="J216" i="5"/>
  <c r="K216" i="5" s="1"/>
  <c r="J217" i="5"/>
  <c r="M217" i="5" s="1"/>
  <c r="J218" i="5"/>
  <c r="N218" i="5" s="1"/>
  <c r="J219" i="5"/>
  <c r="M219" i="5" s="1"/>
  <c r="J220" i="5"/>
  <c r="K220" i="5" s="1"/>
  <c r="J221" i="5"/>
  <c r="M221" i="5" s="1"/>
  <c r="J222" i="5"/>
  <c r="N222" i="5" s="1"/>
  <c r="J223" i="5"/>
  <c r="K223" i="5" s="1"/>
  <c r="J224" i="5"/>
  <c r="K224" i="5" s="1"/>
  <c r="J225" i="5"/>
  <c r="M225" i="5" s="1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N97" i="5" l="1"/>
  <c r="M97" i="5"/>
  <c r="N239" i="5"/>
  <c r="M239" i="5"/>
  <c r="N228" i="5"/>
  <c r="M228" i="5"/>
  <c r="N229" i="5"/>
  <c r="M229" i="5"/>
  <c r="N230" i="5"/>
  <c r="M230" i="5"/>
  <c r="N231" i="5"/>
  <c r="M231" i="5"/>
  <c r="N232" i="5"/>
  <c r="M232" i="5"/>
  <c r="N233" i="5"/>
  <c r="M233" i="5"/>
  <c r="N237" i="5"/>
  <c r="M237" i="5"/>
  <c r="N238" i="5"/>
  <c r="M238" i="5"/>
  <c r="N234" i="5"/>
  <c r="M234" i="5"/>
  <c r="N195" i="5"/>
  <c r="N197" i="5"/>
  <c r="N223" i="5"/>
  <c r="N189" i="5"/>
  <c r="N205" i="5"/>
  <c r="M193" i="5"/>
  <c r="M190" i="5"/>
  <c r="M204" i="5"/>
  <c r="K196" i="5"/>
  <c r="M209" i="5"/>
  <c r="N192" i="5"/>
  <c r="K192" i="5"/>
  <c r="M201" i="5"/>
  <c r="N202" i="5"/>
  <c r="M198" i="5"/>
  <c r="N208" i="5"/>
  <c r="N211" i="5"/>
  <c r="M223" i="5"/>
  <c r="K219" i="5"/>
  <c r="K204" i="5"/>
  <c r="N200" i="5"/>
  <c r="N190" i="5"/>
  <c r="M202" i="5"/>
  <c r="M196" i="5"/>
  <c r="M188" i="5"/>
  <c r="K194" i="5"/>
  <c r="N217" i="5"/>
  <c r="M215" i="5"/>
  <c r="K211" i="5"/>
  <c r="N188" i="5"/>
  <c r="M200" i="5"/>
  <c r="N224" i="5"/>
  <c r="N215" i="5"/>
  <c r="N207" i="5"/>
  <c r="K221" i="5"/>
  <c r="K207" i="5"/>
  <c r="N219" i="5"/>
  <c r="N209" i="5"/>
  <c r="N221" i="5"/>
  <c r="N213" i="5"/>
  <c r="M212" i="5"/>
  <c r="K225" i="5"/>
  <c r="K217" i="5"/>
  <c r="N206" i="5"/>
  <c r="N194" i="5"/>
  <c r="K213" i="5"/>
  <c r="N225" i="5"/>
  <c r="N198" i="5"/>
  <c r="M206" i="5"/>
  <c r="N212" i="5"/>
  <c r="M216" i="5"/>
  <c r="N201" i="5"/>
  <c r="M205" i="5"/>
  <c r="M189" i="5"/>
  <c r="N216" i="5"/>
  <c r="M220" i="5"/>
  <c r="N220" i="5"/>
  <c r="M224" i="5"/>
  <c r="M208" i="5"/>
  <c r="N193" i="5"/>
  <c r="M197" i="5"/>
  <c r="K203" i="5"/>
  <c r="K199" i="5"/>
  <c r="K195" i="5"/>
  <c r="K191" i="5"/>
  <c r="M203" i="5"/>
  <c r="M199" i="5"/>
  <c r="M195" i="5"/>
  <c r="M191" i="5"/>
  <c r="K222" i="5"/>
  <c r="K218" i="5"/>
  <c r="K214" i="5"/>
  <c r="K210" i="5"/>
  <c r="M222" i="5"/>
  <c r="M218" i="5"/>
  <c r="M214" i="5"/>
  <c r="M210" i="5"/>
  <c r="J15" i="5"/>
  <c r="K15" i="5" s="1"/>
  <c r="O15" i="5"/>
  <c r="J16" i="5"/>
  <c r="M16" i="5" s="1"/>
  <c r="O16" i="5"/>
  <c r="J17" i="5"/>
  <c r="K17" i="5" s="1"/>
  <c r="O17" i="5"/>
  <c r="J18" i="5"/>
  <c r="K18" i="5" s="1"/>
  <c r="O18" i="5"/>
  <c r="J19" i="5"/>
  <c r="K19" i="5" s="1"/>
  <c r="O19" i="5"/>
  <c r="J20" i="5"/>
  <c r="K20" i="5" s="1"/>
  <c r="O20" i="5"/>
  <c r="J21" i="5"/>
  <c r="K21" i="5" s="1"/>
  <c r="O21" i="5"/>
  <c r="J22" i="5"/>
  <c r="K22" i="5" s="1"/>
  <c r="O22" i="5"/>
  <c r="J23" i="5"/>
  <c r="K23" i="5" s="1"/>
  <c r="O23" i="5"/>
  <c r="J24" i="5"/>
  <c r="K24" i="5" s="1"/>
  <c r="O24" i="5"/>
  <c r="J25" i="5"/>
  <c r="K25" i="5" s="1"/>
  <c r="O25" i="5"/>
  <c r="J26" i="5"/>
  <c r="K26" i="5" s="1"/>
  <c r="O26" i="5"/>
  <c r="J27" i="5"/>
  <c r="K27" i="5" s="1"/>
  <c r="O27" i="5"/>
  <c r="J28" i="5"/>
  <c r="M28" i="5" s="1"/>
  <c r="O28" i="5"/>
  <c r="J29" i="5"/>
  <c r="M29" i="5" s="1"/>
  <c r="O29" i="5"/>
  <c r="J30" i="5"/>
  <c r="K30" i="5" s="1"/>
  <c r="O30" i="5"/>
  <c r="J31" i="5"/>
  <c r="K31" i="5" s="1"/>
  <c r="O31" i="5"/>
  <c r="J32" i="5"/>
  <c r="K32" i="5" s="1"/>
  <c r="O32" i="5"/>
  <c r="J33" i="5"/>
  <c r="K33" i="5" s="1"/>
  <c r="O33" i="5"/>
  <c r="J34" i="5"/>
  <c r="M34" i="5" s="1"/>
  <c r="O34" i="5"/>
  <c r="J35" i="5"/>
  <c r="K35" i="5" s="1"/>
  <c r="O35" i="5"/>
  <c r="J36" i="5"/>
  <c r="K36" i="5" s="1"/>
  <c r="O36" i="5"/>
  <c r="J37" i="5"/>
  <c r="M37" i="5" s="1"/>
  <c r="O37" i="5"/>
  <c r="J38" i="5"/>
  <c r="K38" i="5" s="1"/>
  <c r="O38" i="5"/>
  <c r="J39" i="5"/>
  <c r="M39" i="5" s="1"/>
  <c r="O39" i="5"/>
  <c r="J40" i="5"/>
  <c r="K40" i="5" s="1"/>
  <c r="O40" i="5"/>
  <c r="J41" i="5"/>
  <c r="M41" i="5" s="1"/>
  <c r="O41" i="5"/>
  <c r="J42" i="5"/>
  <c r="K42" i="5" s="1"/>
  <c r="O42" i="5"/>
  <c r="J43" i="5"/>
  <c r="K43" i="5" s="1"/>
  <c r="O43" i="5"/>
  <c r="N35" i="5" l="1"/>
  <c r="M35" i="5"/>
  <c r="N38" i="5"/>
  <c r="N33" i="5"/>
  <c r="N25" i="5"/>
  <c r="N43" i="5"/>
  <c r="N32" i="5"/>
  <c r="N19" i="5"/>
  <c r="M19" i="5"/>
  <c r="N18" i="5"/>
  <c r="N17" i="5"/>
  <c r="N34" i="5"/>
  <c r="M18" i="5"/>
  <c r="N39" i="5"/>
  <c r="K34" i="5"/>
  <c r="M33" i="5"/>
  <c r="N21" i="5"/>
  <c r="N15" i="5"/>
  <c r="N24" i="5"/>
  <c r="N16" i="5"/>
  <c r="N41" i="5"/>
  <c r="N40" i="5"/>
  <c r="K39" i="5"/>
  <c r="M38" i="5"/>
  <c r="N37" i="5"/>
  <c r="N36" i="5"/>
  <c r="M32" i="5"/>
  <c r="N31" i="5"/>
  <c r="N29" i="5"/>
  <c r="N28" i="5"/>
  <c r="N27" i="5"/>
  <c r="M25" i="5"/>
  <c r="M24" i="5"/>
  <c r="N23" i="5"/>
  <c r="M21" i="5"/>
  <c r="N20" i="5"/>
  <c r="M17" i="5"/>
  <c r="K16" i="5"/>
  <c r="M15" i="5"/>
  <c r="N42" i="5"/>
  <c r="K41" i="5"/>
  <c r="K37" i="5"/>
  <c r="M36" i="5"/>
  <c r="M31" i="5"/>
  <c r="N30" i="5"/>
  <c r="K29" i="5"/>
  <c r="K28" i="5"/>
  <c r="M27" i="5"/>
  <c r="M23" i="5"/>
  <c r="M20" i="5"/>
  <c r="N22" i="5"/>
  <c r="M22" i="5"/>
  <c r="N26" i="5"/>
  <c r="M26" i="5"/>
  <c r="M30" i="5"/>
  <c r="M40" i="5"/>
  <c r="M42" i="5"/>
  <c r="M43" i="5"/>
  <c r="O4" i="5"/>
  <c r="O5" i="5"/>
  <c r="O6" i="5"/>
  <c r="O7" i="5"/>
  <c r="O8" i="5"/>
  <c r="O9" i="5"/>
  <c r="O10" i="5"/>
  <c r="O11" i="5"/>
  <c r="O12" i="5"/>
  <c r="O13" i="5"/>
  <c r="O14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226" i="5"/>
  <c r="O227" i="5"/>
  <c r="O235" i="5"/>
  <c r="O236" i="5"/>
  <c r="J5" i="5" l="1"/>
  <c r="K5" i="5" s="1"/>
  <c r="J6" i="5"/>
  <c r="K6" i="5" s="1"/>
  <c r="J7" i="5"/>
  <c r="K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K13" i="5" s="1"/>
  <c r="J14" i="5"/>
  <c r="K14" i="5" s="1"/>
  <c r="J44" i="5"/>
  <c r="K44" i="5" s="1"/>
  <c r="J45" i="5"/>
  <c r="K45" i="5" s="1"/>
  <c r="J46" i="5"/>
  <c r="K46" i="5" s="1"/>
  <c r="J47" i="5"/>
  <c r="M47" i="5" s="1"/>
  <c r="J48" i="5"/>
  <c r="K48" i="5" s="1"/>
  <c r="J49" i="5"/>
  <c r="M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M55" i="5" s="1"/>
  <c r="J56" i="5"/>
  <c r="K56" i="5" s="1"/>
  <c r="J57" i="5"/>
  <c r="M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M63" i="5" s="1"/>
  <c r="J64" i="5"/>
  <c r="K64" i="5" s="1"/>
  <c r="J65" i="5"/>
  <c r="M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M71" i="5" s="1"/>
  <c r="J72" i="5"/>
  <c r="K72" i="5" s="1"/>
  <c r="J73" i="5"/>
  <c r="M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M79" i="5" s="1"/>
  <c r="J80" i="5"/>
  <c r="K80" i="5" s="1"/>
  <c r="J81" i="5"/>
  <c r="M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M87" i="5" s="1"/>
  <c r="J88" i="5"/>
  <c r="K88" i="5" s="1"/>
  <c r="J89" i="5"/>
  <c r="M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M95" i="5" s="1"/>
  <c r="J96" i="5"/>
  <c r="K96" i="5" s="1"/>
  <c r="J98" i="5"/>
  <c r="M98" i="5" s="1"/>
  <c r="J99" i="5"/>
  <c r="K99" i="5" s="1"/>
  <c r="J100" i="5"/>
  <c r="K100" i="5" s="1"/>
  <c r="J101" i="5"/>
  <c r="K101" i="5" s="1"/>
  <c r="J102" i="5"/>
  <c r="K102" i="5" s="1"/>
  <c r="J103" i="5"/>
  <c r="K103" i="5" s="1"/>
  <c r="J104" i="5"/>
  <c r="M104" i="5" s="1"/>
  <c r="J105" i="5"/>
  <c r="K105" i="5" s="1"/>
  <c r="J106" i="5"/>
  <c r="M106" i="5" s="1"/>
  <c r="J107" i="5"/>
  <c r="K107" i="5" s="1"/>
  <c r="J108" i="5"/>
  <c r="K108" i="5" s="1"/>
  <c r="J109" i="5"/>
  <c r="K109" i="5" s="1"/>
  <c r="J110" i="5"/>
  <c r="K110" i="5" s="1"/>
  <c r="J111" i="5"/>
  <c r="K111" i="5" s="1"/>
  <c r="J112" i="5"/>
  <c r="M112" i="5" s="1"/>
  <c r="J113" i="5"/>
  <c r="K113" i="5" s="1"/>
  <c r="J114" i="5"/>
  <c r="M114" i="5" s="1"/>
  <c r="J115" i="5"/>
  <c r="K115" i="5" s="1"/>
  <c r="J116" i="5"/>
  <c r="K116" i="5" s="1"/>
  <c r="J117" i="5"/>
  <c r="K117" i="5" s="1"/>
  <c r="J118" i="5"/>
  <c r="K118" i="5" s="1"/>
  <c r="J119" i="5"/>
  <c r="K119" i="5" s="1"/>
  <c r="J120" i="5"/>
  <c r="M120" i="5" s="1"/>
  <c r="J121" i="5"/>
  <c r="K121" i="5" s="1"/>
  <c r="J122" i="5"/>
  <c r="M122" i="5" s="1"/>
  <c r="J123" i="5"/>
  <c r="K123" i="5" s="1"/>
  <c r="J124" i="5"/>
  <c r="K124" i="5" s="1"/>
  <c r="J125" i="5"/>
  <c r="K125" i="5" s="1"/>
  <c r="J126" i="5"/>
  <c r="K126" i="5" s="1"/>
  <c r="J127" i="5"/>
  <c r="K127" i="5" s="1"/>
  <c r="J128" i="5"/>
  <c r="M128" i="5" s="1"/>
  <c r="J129" i="5"/>
  <c r="K129" i="5" s="1"/>
  <c r="J130" i="5"/>
  <c r="M130" i="5" s="1"/>
  <c r="J131" i="5"/>
  <c r="K131" i="5" s="1"/>
  <c r="J132" i="5"/>
  <c r="K132" i="5" s="1"/>
  <c r="J133" i="5"/>
  <c r="K133" i="5" s="1"/>
  <c r="J134" i="5"/>
  <c r="K134" i="5" s="1"/>
  <c r="J135" i="5"/>
  <c r="K135" i="5" s="1"/>
  <c r="J136" i="5"/>
  <c r="M136" i="5" s="1"/>
  <c r="J137" i="5"/>
  <c r="K137" i="5" s="1"/>
  <c r="J138" i="5"/>
  <c r="M138" i="5" s="1"/>
  <c r="J139" i="5"/>
  <c r="K139" i="5" s="1"/>
  <c r="J140" i="5"/>
  <c r="K140" i="5" s="1"/>
  <c r="J141" i="5"/>
  <c r="K141" i="5" s="1"/>
  <c r="J142" i="5"/>
  <c r="K142" i="5" s="1"/>
  <c r="J143" i="5"/>
  <c r="K143" i="5" s="1"/>
  <c r="J144" i="5"/>
  <c r="M144" i="5" s="1"/>
  <c r="J145" i="5"/>
  <c r="K145" i="5" s="1"/>
  <c r="J146" i="5"/>
  <c r="M146" i="5" s="1"/>
  <c r="J147" i="5"/>
  <c r="K147" i="5" s="1"/>
  <c r="J148" i="5"/>
  <c r="K148" i="5" s="1"/>
  <c r="J149" i="5"/>
  <c r="K149" i="5" s="1"/>
  <c r="J150" i="5"/>
  <c r="K150" i="5" s="1"/>
  <c r="J151" i="5"/>
  <c r="K151" i="5" s="1"/>
  <c r="J152" i="5"/>
  <c r="M152" i="5" s="1"/>
  <c r="J153" i="5"/>
  <c r="K153" i="5" s="1"/>
  <c r="J154" i="5"/>
  <c r="M154" i="5" s="1"/>
  <c r="J155" i="5"/>
  <c r="K155" i="5" s="1"/>
  <c r="J156" i="5"/>
  <c r="K156" i="5" s="1"/>
  <c r="J157" i="5"/>
  <c r="K157" i="5" s="1"/>
  <c r="J158" i="5"/>
  <c r="K158" i="5" s="1"/>
  <c r="J159" i="5"/>
  <c r="K159" i="5" s="1"/>
  <c r="J160" i="5"/>
  <c r="M160" i="5" s="1"/>
  <c r="J161" i="5"/>
  <c r="K161" i="5" s="1"/>
  <c r="J162" i="5"/>
  <c r="M162" i="5" s="1"/>
  <c r="J163" i="5"/>
  <c r="K163" i="5" s="1"/>
  <c r="J164" i="5"/>
  <c r="M164" i="5" s="1"/>
  <c r="J165" i="5"/>
  <c r="N165" i="5" s="1"/>
  <c r="J166" i="5"/>
  <c r="K166" i="5" s="1"/>
  <c r="J167" i="5"/>
  <c r="K167" i="5" s="1"/>
  <c r="J168" i="5"/>
  <c r="J169" i="5"/>
  <c r="K169" i="5" s="1"/>
  <c r="J170" i="5"/>
  <c r="M170" i="5" s="1"/>
  <c r="J171" i="5"/>
  <c r="K171" i="5" s="1"/>
  <c r="J172" i="5"/>
  <c r="K172" i="5" s="1"/>
  <c r="J173" i="5"/>
  <c r="N173" i="5" s="1"/>
  <c r="J174" i="5"/>
  <c r="K174" i="5" s="1"/>
  <c r="J175" i="5"/>
  <c r="K175" i="5" s="1"/>
  <c r="J176" i="5"/>
  <c r="M176" i="5" s="1"/>
  <c r="J177" i="5"/>
  <c r="K177" i="5" s="1"/>
  <c r="J178" i="5"/>
  <c r="M178" i="5" s="1"/>
  <c r="J179" i="5"/>
  <c r="K179" i="5" s="1"/>
  <c r="J180" i="5"/>
  <c r="K180" i="5" s="1"/>
  <c r="J181" i="5"/>
  <c r="N181" i="5" s="1"/>
  <c r="J182" i="5"/>
  <c r="K182" i="5" s="1"/>
  <c r="J183" i="5"/>
  <c r="K183" i="5" s="1"/>
  <c r="J184" i="5"/>
  <c r="M184" i="5" s="1"/>
  <c r="J185" i="5"/>
  <c r="K185" i="5" s="1"/>
  <c r="J186" i="5"/>
  <c r="M186" i="5" s="1"/>
  <c r="J187" i="5"/>
  <c r="K187" i="5" s="1"/>
  <c r="J226" i="5"/>
  <c r="K226" i="5" s="1"/>
  <c r="J227" i="5"/>
  <c r="N227" i="5" s="1"/>
  <c r="J235" i="5"/>
  <c r="K235" i="5" s="1"/>
  <c r="J236" i="5"/>
  <c r="K236" i="5" s="1"/>
  <c r="J4" i="5"/>
  <c r="M54" i="5" l="1"/>
  <c r="N9" i="5"/>
  <c r="N66" i="5"/>
  <c r="N5" i="5"/>
  <c r="M9" i="5"/>
  <c r="M6" i="5"/>
  <c r="M5" i="5"/>
  <c r="M163" i="5"/>
  <c r="N45" i="5"/>
  <c r="N6" i="5"/>
  <c r="N138" i="5"/>
  <c r="N166" i="5"/>
  <c r="N85" i="5"/>
  <c r="M166" i="5"/>
  <c r="N77" i="5"/>
  <c r="M45" i="5"/>
  <c r="M235" i="5"/>
  <c r="M110" i="5"/>
  <c r="M77" i="5"/>
  <c r="N12" i="5"/>
  <c r="M8" i="5"/>
  <c r="M134" i="5"/>
  <c r="N61" i="5"/>
  <c r="N8" i="5"/>
  <c r="N178" i="5"/>
  <c r="N158" i="5"/>
  <c r="N102" i="5"/>
  <c r="N69" i="5"/>
  <c r="N53" i="5"/>
  <c r="N157" i="5"/>
  <c r="N100" i="5"/>
  <c r="M96" i="5"/>
  <c r="K98" i="5"/>
  <c r="N180" i="5"/>
  <c r="N103" i="5"/>
  <c r="N84" i="5"/>
  <c r="M131" i="5"/>
  <c r="M67" i="5"/>
  <c r="M100" i="5"/>
  <c r="M103" i="5"/>
  <c r="N99" i="5"/>
  <c r="N92" i="5"/>
  <c r="N80" i="5"/>
  <c r="M226" i="5"/>
  <c r="N156" i="5"/>
  <c r="M119" i="5"/>
  <c r="N96" i="5"/>
  <c r="M92" i="5"/>
  <c r="N161" i="5"/>
  <c r="N106" i="5"/>
  <c r="M99" i="5"/>
  <c r="M60" i="5"/>
  <c r="N174" i="5"/>
  <c r="N164" i="5"/>
  <c r="N148" i="5"/>
  <c r="N113" i="5"/>
  <c r="N83" i="5"/>
  <c r="M70" i="5"/>
  <c r="M64" i="5"/>
  <c r="N59" i="5"/>
  <c r="N51" i="5"/>
  <c r="K162" i="5"/>
  <c r="K65" i="5"/>
  <c r="N118" i="5"/>
  <c r="M102" i="5"/>
  <c r="N52" i="5"/>
  <c r="N186" i="5"/>
  <c r="N170" i="5"/>
  <c r="N163" i="5"/>
  <c r="N145" i="5"/>
  <c r="N126" i="5"/>
  <c r="N110" i="5"/>
  <c r="N91" i="5"/>
  <c r="K164" i="5"/>
  <c r="K130" i="5"/>
  <c r="M151" i="5"/>
  <c r="N135" i="5"/>
  <c r="N129" i="5"/>
  <c r="M129" i="5"/>
  <c r="N132" i="5"/>
  <c r="N125" i="5"/>
  <c r="N150" i="5"/>
  <c r="N142" i="5"/>
  <c r="M135" i="5"/>
  <c r="M132" i="5"/>
  <c r="M125" i="5"/>
  <c r="N117" i="5"/>
  <c r="N73" i="5"/>
  <c r="M69" i="5"/>
  <c r="M66" i="5"/>
  <c r="N48" i="5"/>
  <c r="N185" i="5"/>
  <c r="M161" i="5"/>
  <c r="M157" i="5"/>
  <c r="N149" i="5"/>
  <c r="M142" i="5"/>
  <c r="N134" i="5"/>
  <c r="N131" i="5"/>
  <c r="N124" i="5"/>
  <c r="N116" i="5"/>
  <c r="N93" i="5"/>
  <c r="M86" i="5"/>
  <c r="N70" i="5"/>
  <c r="N67" i="5"/>
  <c r="N64" i="5"/>
  <c r="N60" i="5"/>
  <c r="M148" i="5"/>
  <c r="M145" i="5"/>
  <c r="N141" i="5"/>
  <c r="M116" i="5"/>
  <c r="N109" i="5"/>
  <c r="M80" i="5"/>
  <c r="N76" i="5"/>
  <c r="N182" i="5"/>
  <c r="N179" i="5"/>
  <c r="M177" i="5"/>
  <c r="N172" i="5"/>
  <c r="M158" i="5"/>
  <c r="N154" i="5"/>
  <c r="M150" i="5"/>
  <c r="N147" i="5"/>
  <c r="M141" i="5"/>
  <c r="M126" i="5"/>
  <c r="N122" i="5"/>
  <c r="M118" i="5"/>
  <c r="N115" i="5"/>
  <c r="M109" i="5"/>
  <c r="M93" i="5"/>
  <c r="N89" i="5"/>
  <c r="M85" i="5"/>
  <c r="N82" i="5"/>
  <c r="M76" i="5"/>
  <c r="M61" i="5"/>
  <c r="N57" i="5"/>
  <c r="M53" i="5"/>
  <c r="N50" i="5"/>
  <c r="M44" i="5"/>
  <c r="K178" i="5"/>
  <c r="K146" i="5"/>
  <c r="K114" i="5"/>
  <c r="K81" i="5"/>
  <c r="K49" i="5"/>
  <c r="M180" i="5"/>
  <c r="N177" i="5"/>
  <c r="N133" i="5"/>
  <c r="M113" i="5"/>
  <c r="N101" i="5"/>
  <c r="M83" i="5"/>
  <c r="N68" i="5"/>
  <c r="M51" i="5"/>
  <c r="M48" i="5"/>
  <c r="N44" i="5"/>
  <c r="N7" i="5"/>
  <c r="N235" i="5"/>
  <c r="N187" i="5"/>
  <c r="M182" i="5"/>
  <c r="M179" i="5"/>
  <c r="N151" i="5"/>
  <c r="M147" i="5"/>
  <c r="N140" i="5"/>
  <c r="N119" i="5"/>
  <c r="M115" i="5"/>
  <c r="N108" i="5"/>
  <c r="N86" i="5"/>
  <c r="M82" i="5"/>
  <c r="N75" i="5"/>
  <c r="N54" i="5"/>
  <c r="M50" i="5"/>
  <c r="N14" i="5"/>
  <c r="M185" i="5"/>
  <c r="M156" i="5"/>
  <c r="N153" i="5"/>
  <c r="M149" i="5"/>
  <c r="M117" i="5"/>
  <c r="M101" i="5"/>
  <c r="M84" i="5"/>
  <c r="M75" i="5"/>
  <c r="N72" i="5"/>
  <c r="M59" i="5"/>
  <c r="M52" i="5"/>
  <c r="M14" i="5"/>
  <c r="N11" i="5"/>
  <c r="M7" i="5"/>
  <c r="M187" i="5"/>
  <c r="M174" i="5"/>
  <c r="N171" i="5"/>
  <c r="M169" i="5"/>
  <c r="N162" i="5"/>
  <c r="N159" i="5"/>
  <c r="N155" i="5"/>
  <c r="M153" i="5"/>
  <c r="N146" i="5"/>
  <c r="N143" i="5"/>
  <c r="N139" i="5"/>
  <c r="M137" i="5"/>
  <c r="N130" i="5"/>
  <c r="N127" i="5"/>
  <c r="N123" i="5"/>
  <c r="M121" i="5"/>
  <c r="N114" i="5"/>
  <c r="N111" i="5"/>
  <c r="N107" i="5"/>
  <c r="M105" i="5"/>
  <c r="N98" i="5"/>
  <c r="N94" i="5"/>
  <c r="N90" i="5"/>
  <c r="M88" i="5"/>
  <c r="N81" i="5"/>
  <c r="N78" i="5"/>
  <c r="N74" i="5"/>
  <c r="M72" i="5"/>
  <c r="N65" i="5"/>
  <c r="N62" i="5"/>
  <c r="N58" i="5"/>
  <c r="M56" i="5"/>
  <c r="N49" i="5"/>
  <c r="N46" i="5"/>
  <c r="N13" i="5"/>
  <c r="M11" i="5"/>
  <c r="K186" i="5"/>
  <c r="K170" i="5"/>
  <c r="K154" i="5"/>
  <c r="K138" i="5"/>
  <c r="K122" i="5"/>
  <c r="K106" i="5"/>
  <c r="K89" i="5"/>
  <c r="K73" i="5"/>
  <c r="K57" i="5"/>
  <c r="K12" i="5"/>
  <c r="M172" i="5"/>
  <c r="N169" i="5"/>
  <c r="M140" i="5"/>
  <c r="N137" i="5"/>
  <c r="M133" i="5"/>
  <c r="M124" i="5"/>
  <c r="N121" i="5"/>
  <c r="M108" i="5"/>
  <c r="N105" i="5"/>
  <c r="M91" i="5"/>
  <c r="N88" i="5"/>
  <c r="M68" i="5"/>
  <c r="N56" i="5"/>
  <c r="N226" i="5"/>
  <c r="M171" i="5"/>
  <c r="M159" i="5"/>
  <c r="M155" i="5"/>
  <c r="M143" i="5"/>
  <c r="M139" i="5"/>
  <c r="M127" i="5"/>
  <c r="M123" i="5"/>
  <c r="M111" i="5"/>
  <c r="M107" i="5"/>
  <c r="M94" i="5"/>
  <c r="M90" i="5"/>
  <c r="M78" i="5"/>
  <c r="M74" i="5"/>
  <c r="M62" i="5"/>
  <c r="M58" i="5"/>
  <c r="M46" i="5"/>
  <c r="M13" i="5"/>
  <c r="K184" i="5"/>
  <c r="N184" i="5"/>
  <c r="K168" i="5"/>
  <c r="N168" i="5"/>
  <c r="K152" i="5"/>
  <c r="N152" i="5"/>
  <c r="K136" i="5"/>
  <c r="N136" i="5"/>
  <c r="K120" i="5"/>
  <c r="N120" i="5"/>
  <c r="K104" i="5"/>
  <c r="N104" i="5"/>
  <c r="K87" i="5"/>
  <c r="N87" i="5"/>
  <c r="K71" i="5"/>
  <c r="N71" i="5"/>
  <c r="K55" i="5"/>
  <c r="N55" i="5"/>
  <c r="K10" i="5"/>
  <c r="N10" i="5"/>
  <c r="M168" i="5"/>
  <c r="K227" i="5"/>
  <c r="M227" i="5"/>
  <c r="K173" i="5"/>
  <c r="M173" i="5"/>
  <c r="K181" i="5"/>
  <c r="M181" i="5"/>
  <c r="K165" i="5"/>
  <c r="M165" i="5"/>
  <c r="K176" i="5"/>
  <c r="N176" i="5"/>
  <c r="K160" i="5"/>
  <c r="N160" i="5"/>
  <c r="K144" i="5"/>
  <c r="N144" i="5"/>
  <c r="K128" i="5"/>
  <c r="N128" i="5"/>
  <c r="K112" i="5"/>
  <c r="N112" i="5"/>
  <c r="K95" i="5"/>
  <c r="N95" i="5"/>
  <c r="K79" i="5"/>
  <c r="N79" i="5"/>
  <c r="K63" i="5"/>
  <c r="N63" i="5"/>
  <c r="K47" i="5"/>
  <c r="N47" i="5"/>
  <c r="N236" i="5"/>
  <c r="N183" i="5"/>
  <c r="N175" i="5"/>
  <c r="N167" i="5"/>
  <c r="M236" i="5"/>
  <c r="M183" i="5"/>
  <c r="M175" i="5"/>
  <c r="M167" i="5"/>
  <c r="M4" i="5"/>
  <c r="K4" i="5"/>
  <c r="L240" i="5" l="1"/>
  <c r="N4" i="5" l="1"/>
  <c r="M240" i="5" l="1"/>
  <c r="N240" i="5" s="1"/>
</calcChain>
</file>

<file path=xl/sharedStrings.xml><?xml version="1.0" encoding="utf-8"?>
<sst xmlns="http://schemas.openxmlformats.org/spreadsheetml/2006/main" count="1264" uniqueCount="717">
  <si>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</si>
  <si>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</si>
  <si>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</si>
  <si>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</si>
  <si>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</si>
  <si>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</si>
  <si>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</si>
  <si>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</si>
  <si>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</si>
  <si>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</si>
  <si>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</si>
  <si>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typ ceny</t>
  </si>
  <si>
    <t>poznámka</t>
  </si>
  <si>
    <t>Výchozí cena s DPH</t>
  </si>
  <si>
    <t>Nákupní cena s DPH</t>
  </si>
  <si>
    <t>Nákupní cena bez DPH</t>
  </si>
  <si>
    <t>Minimální výše objednávek je 200€. Dodací lhůta: od přijetí objednávky expedujeme do 2 pracovních dnů.</t>
  </si>
  <si>
    <t>Pravidla</t>
  </si>
  <si>
    <t>50 Optických iluzí</t>
  </si>
  <si>
    <t>119</t>
  </si>
  <si>
    <t>CS</t>
  </si>
  <si>
    <t>brutto</t>
  </si>
  <si>
    <t xml:space="preserve">poslední kusy 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</si>
  <si>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</si>
  <si>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</si>
  <si>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</si>
  <si>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</si>
  <si>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</si>
  <si>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</si>
  <si>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</si>
  <si>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</si>
  <si>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</si>
  <si>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</si>
  <si>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</si>
  <si>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Archa Nova</t>
  </si>
  <si>
    <t>499</t>
  </si>
  <si>
    <t xml:space="preserve">opět skladem   novinka </t>
  </si>
  <si>
    <t>Bananagrams</t>
  </si>
  <si>
    <t>381</t>
  </si>
  <si>
    <t xml:space="preserve">displej 12 ks </t>
  </si>
  <si>
    <t>Bystroočko</t>
  </si>
  <si>
    <t>300</t>
  </si>
  <si>
    <t>Carcassonne děti</t>
  </si>
  <si>
    <t>28</t>
  </si>
  <si>
    <t xml:space="preserve">opět skladem 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</si>
  <si>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</si>
  <si>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</si>
  <si>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</si>
  <si>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</si>
  <si>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</si>
  <si>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</si>
  <si>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</si>
  <si>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</si>
  <si>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</si>
  <si>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</si>
  <si>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</si>
  <si>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</si>
  <si>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</si>
  <si>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poslední kusy   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</si>
  <si>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</si>
  <si>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</si>
  <si>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</si>
  <si>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</si>
  <si>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</si>
  <si>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</si>
  <si>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</si>
  <si>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</si>
  <si>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</si>
  <si>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</t>
  </si>
  <si>
    <t>Citadela: Metropole</t>
  </si>
  <si>
    <t>525</t>
  </si>
  <si>
    <t xml:space="preserve">novinka 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</si>
  <si>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</si>
  <si>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</si>
  <si>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</si>
  <si>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</si>
  <si>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</si>
  <si>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</si>
  <si>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</si>
  <si>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</si>
  <si>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</si>
  <si>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</si>
  <si>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</si>
  <si>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</si>
  <si>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</si>
  <si>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</si>
  <si>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</si>
  <si>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</si>
  <si>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</si>
  <si>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</si>
  <si>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</si>
  <si>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</si>
  <si>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</si>
  <si>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</si>
  <si>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</si>
  <si>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</si>
  <si>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</si>
  <si>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</si>
  <si>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</si>
  <si>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</si>
  <si>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</si>
  <si>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</si>
  <si>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</si>
  <si>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</si>
  <si>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</si>
  <si>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</si>
  <si>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</si>
  <si>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</si>
  <si>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</si>
  <si>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</si>
  <si>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</si>
  <si>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</si>
  <si>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</si>
  <si>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</si>
  <si>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</si>
  <si>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</si>
  <si>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</si>
  <si>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</si>
  <si>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</si>
  <si>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</si>
  <si>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</si>
  <si>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</si>
  <si>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</si>
  <si>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</si>
  <si>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</si>
  <si>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</si>
  <si>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</si>
  <si>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</si>
  <si>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</si>
  <si>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</si>
  <si>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</si>
  <si>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</si>
  <si>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</si>
  <si>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</si>
  <si>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</si>
  <si>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</si>
  <si>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</si>
  <si>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</si>
  <si>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>Karty mrtvého muže</t>
  </si>
  <si>
    <t>252</t>
  </si>
  <si>
    <t>Kaskádie</t>
  </si>
  <si>
    <t>449</t>
  </si>
  <si>
    <t>Kingdomino</t>
  </si>
  <si>
    <t>260</t>
  </si>
  <si>
    <t>Kingdomino: Lovci mamutů</t>
  </si>
  <si>
    <t>492</t>
  </si>
  <si>
    <t>Kočičí klub</t>
  </si>
  <si>
    <t>334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</si>
  <si>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</si>
  <si>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</si>
  <si>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</si>
  <si>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</si>
  <si>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</si>
  <si>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</si>
  <si>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</si>
  <si>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</si>
  <si>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</si>
  <si>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</si>
  <si>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</si>
  <si>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</si>
  <si>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</si>
  <si>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</si>
  <si>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</si>
  <si>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</si>
  <si>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</si>
  <si>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</si>
  <si>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</si>
  <si>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</si>
  <si>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</si>
  <si>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</si>
  <si>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</si>
  <si>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</si>
  <si>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</si>
  <si>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</si>
  <si>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</si>
  <si>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</si>
  <si>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</si>
  <si>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</si>
  <si>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</si>
  <si>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</si>
  <si>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</si>
  <si>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</si>
  <si>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</si>
  <si>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</si>
  <si>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</si>
  <si>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</si>
  <si>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</si>
  <si>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</si>
  <si>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</si>
  <si>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</si>
  <si>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</si>
  <si>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</si>
  <si>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</si>
  <si>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</si>
  <si>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</si>
  <si>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</si>
  <si>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</si>
  <si>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Mňam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</si>
  <si>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</si>
  <si>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</si>
  <si>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</si>
  <si>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</si>
  <si>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</si>
  <si>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</si>
  <si>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</si>
  <si>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</si>
  <si>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</si>
  <si>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1 Společně k deváté planetě</t>
  </si>
  <si>
    <t>391</t>
  </si>
  <si>
    <t>Odysea 2 Společně do hlubin oceánu</t>
  </si>
  <si>
    <t>463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</si>
  <si>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</si>
  <si>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</si>
  <si>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</si>
  <si>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</si>
  <si>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</si>
  <si>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</si>
  <si>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</si>
  <si>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</si>
  <si>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</si>
  <si>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</si>
  <si>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</si>
  <si>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</si>
  <si>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</si>
  <si>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</si>
  <si>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</si>
  <si>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</si>
  <si>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</si>
  <si>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</si>
  <si>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Ordinace</t>
  </si>
  <si>
    <t>180</t>
  </si>
  <si>
    <t>Příběhy z kostek: Mix - Pravěk</t>
  </si>
  <si>
    <t>145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</si>
  <si>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</si>
  <si>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</si>
  <si>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</si>
  <si>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</si>
  <si>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</si>
  <si>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</si>
  <si>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Psí park</t>
  </si>
  <si>
    <t>489</t>
  </si>
  <si>
    <t>Psí parťáci</t>
  </si>
  <si>
    <t>521</t>
  </si>
  <si>
    <t>Rytíř Klouzek</t>
  </si>
  <si>
    <t>368</t>
  </si>
  <si>
    <t>Sagrada</t>
  </si>
  <si>
    <t>331</t>
  </si>
  <si>
    <t>Sedm draků</t>
  </si>
  <si>
    <t>118</t>
  </si>
  <si>
    <t>SK Desiatka</t>
  </si>
  <si>
    <t>351</t>
  </si>
  <si>
    <t>S</t>
  </si>
  <si>
    <t>SK Desiatka Junior</t>
  </si>
  <si>
    <t>458</t>
  </si>
  <si>
    <t>SK Expedice příroda: 50 kvetin</t>
  </si>
  <si>
    <t>483</t>
  </si>
  <si>
    <t>SK Expedice příroda: 50 lesných zvierat</t>
  </si>
  <si>
    <t>484</t>
  </si>
  <si>
    <t>SK Expedice příroda: 50 našich stromov</t>
  </si>
  <si>
    <t>353</t>
  </si>
  <si>
    <t>SK Expedice příroda: 50 našich vtákov</t>
  </si>
  <si>
    <t>352</t>
  </si>
  <si>
    <t>SK Krycie mená</t>
  </si>
  <si>
    <t>237</t>
  </si>
  <si>
    <t>SK Krycie mená - duet</t>
  </si>
  <si>
    <t>298</t>
  </si>
  <si>
    <t>SK Krycie mená - obrázky</t>
  </si>
  <si>
    <t>265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</si>
  <si>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</si>
  <si>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</si>
  <si>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</si>
  <si>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</si>
  <si>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</si>
  <si>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</si>
  <si>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</si>
  <si>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</si>
  <si>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</si>
  <si>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</si>
  <si>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</si>
  <si>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</si>
  <si>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</si>
  <si>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</si>
  <si>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</si>
  <si>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</si>
  <si>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</si>
  <si>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</si>
  <si>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</si>
  <si>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</si>
  <si>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</si>
  <si>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</si>
  <si>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Puzzle Pro</t>
  </si>
  <si>
    <t>248</t>
  </si>
  <si>
    <t>SMART - IQ Stars</t>
  </si>
  <si>
    <t>355</t>
  </si>
  <si>
    <t>SMART - Kvadrilion</t>
  </si>
  <si>
    <t>160</t>
  </si>
  <si>
    <t>SMART - Na ledové kře rozšíření</t>
  </si>
  <si>
    <t>60</t>
  </si>
  <si>
    <t>SMART - Safari schovej a najdi rozšíření</t>
  </si>
  <si>
    <t>61</t>
  </si>
  <si>
    <t>SMART - Tři malá prasátka</t>
  </si>
  <si>
    <t>207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</si>
  <si>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</si>
  <si>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</si>
  <si>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</si>
  <si>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</si>
  <si>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</si>
  <si>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</si>
  <si>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</si>
  <si>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</si>
  <si>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</si>
  <si>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</si>
  <si>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</si>
  <si>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</si>
  <si>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</si>
  <si>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</si>
  <si>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</si>
  <si>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</si>
  <si>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</si>
  <si>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</si>
  <si>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</si>
  <si>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</si>
  <si>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</si>
  <si>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</si>
  <si>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</si>
  <si>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</si>
  <si>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</si>
  <si>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</si>
  <si>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Země</t>
  </si>
  <si>
    <t>204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</si>
  <si>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</si>
  <si>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</si>
  <si>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</si>
  <si>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</si>
  <si>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</si>
  <si>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</si>
  <si>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</si>
  <si>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Alchymisté: Královský golem</t>
  </si>
  <si>
    <t>266</t>
  </si>
  <si>
    <t>Archa Nova promo deska I</t>
  </si>
  <si>
    <t>979</t>
  </si>
  <si>
    <t>Azul</t>
  </si>
  <si>
    <t>305</t>
  </si>
  <si>
    <t>Azul rozšíření: Křišťálová mozaika</t>
  </si>
  <si>
    <t>402</t>
  </si>
  <si>
    <t>Azul: Letohrádek</t>
  </si>
  <si>
    <t>385</t>
  </si>
  <si>
    <t>Azul: Mistři čokolády</t>
  </si>
  <si>
    <t>518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</si>
  <si>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</si>
  <si>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</si>
  <si>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</si>
  <si>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</si>
  <si>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</si>
  <si>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</si>
  <si>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</si>
  <si>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</si>
  <si>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</si>
  <si>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</si>
  <si>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</si>
  <si>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</si>
  <si>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</si>
  <si>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</si>
  <si>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</si>
  <si>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</si>
  <si>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</si>
  <si>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</si>
  <si>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</si>
  <si>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</si>
  <si>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</si>
  <si>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</si>
  <si>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</si>
  <si>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</si>
  <si>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</si>
  <si>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</si>
  <si>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</si>
  <si>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</si>
  <si>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Hvězdní kapitáni</t>
  </si>
  <si>
    <t>519</t>
  </si>
  <si>
    <t>Kočičí klub: rozšíření 2 Koťata</t>
  </si>
  <si>
    <t>513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</si>
  <si>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</si>
  <si>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</si>
  <si>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</si>
  <si>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</si>
  <si>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</si>
  <si>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</si>
  <si>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</si>
  <si>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</si>
  <si>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</si>
  <si>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</si>
  <si>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- Hellas &amp; Elysium</t>
  </si>
  <si>
    <t>285</t>
  </si>
  <si>
    <t>Mars: Teraformace - Kolonie</t>
  </si>
  <si>
    <t>330</t>
  </si>
  <si>
    <t>Mars: Teraformace - Neklid</t>
  </si>
  <si>
    <t>366</t>
  </si>
  <si>
    <t>Mars: Teraformace - Předehra</t>
  </si>
  <si>
    <t>321</t>
  </si>
  <si>
    <t>Mars: Teraformace - Venuše</t>
  </si>
  <si>
    <t>293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</si>
  <si>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</si>
  <si>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</si>
  <si>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</si>
  <si>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</si>
  <si>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</si>
  <si>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</si>
  <si>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</si>
  <si>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</si>
  <si>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</si>
  <si>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</si>
  <si>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</si>
  <si>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</si>
  <si>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</si>
  <si>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</si>
  <si>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 – Hnízdem v Asii</t>
  </si>
  <si>
    <t>523</t>
  </si>
  <si>
    <t>Na křídlech - Opeřená Oceánie</t>
  </si>
  <si>
    <t>415</t>
  </si>
  <si>
    <t>Na křídlech - Perutě Evropy</t>
  </si>
  <si>
    <t>379</t>
  </si>
  <si>
    <t>Nebe v plamenech</t>
  </si>
  <si>
    <t>410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</si>
  <si>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</si>
  <si>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</si>
  <si>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</si>
  <si>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</si>
  <si>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</si>
  <si>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</si>
  <si>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</si>
  <si>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</si>
  <si>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</si>
  <si>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</si>
  <si>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</si>
  <si>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</si>
  <si>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Normandie</t>
  </si>
  <si>
    <t>392</t>
  </si>
  <si>
    <t xml:space="preserve">opět skladem 20.týd. Nová cena </t>
  </si>
  <si>
    <t>Odhodlaní: Severní Afrika</t>
  </si>
  <si>
    <t>450</t>
  </si>
  <si>
    <t>Ostrov dinosaurů: Hoď &amp;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</si>
  <si>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</si>
  <si>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</si>
  <si>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</si>
  <si>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</si>
  <si>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</si>
  <si>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</si>
  <si>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</si>
  <si>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</si>
  <si>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</si>
  <si>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Pharaon</t>
  </si>
  <si>
    <t>399</t>
  </si>
  <si>
    <t>Plyšová hlídka</t>
  </si>
  <si>
    <t>329</t>
  </si>
  <si>
    <t>Plyšová hlídka rozšíření Bráškovy patálie</t>
  </si>
  <si>
    <t>515</t>
  </si>
  <si>
    <t>Podmořská města: Rozšíření</t>
  </si>
  <si>
    <t>390</t>
  </si>
  <si>
    <t>Pokojovky promo balíček</t>
  </si>
  <si>
    <t>975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</si>
  <si>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</si>
  <si>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</si>
  <si>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</si>
  <si>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</si>
  <si>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</si>
  <si>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</si>
  <si>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</si>
  <si>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Psí park - Evropští psi</t>
  </si>
  <si>
    <t>491</t>
  </si>
  <si>
    <t>Psí park - Psí hvězdy</t>
  </si>
  <si>
    <t>490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</si>
  <si>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</si>
  <si>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</si>
  <si>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</si>
  <si>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</si>
  <si>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</si>
  <si>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</si>
  <si>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</si>
  <si>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</si>
  <si>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</si>
  <si>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</si>
  <si>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</si>
  <si>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</si>
  <si>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</si>
  <si>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</si>
  <si>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</si>
  <si>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</si>
  <si>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Smlouva s ďáblem</t>
  </si>
  <si>
    <t>538</t>
  </si>
  <si>
    <t>Sobek pro 2 hráče</t>
  </si>
  <si>
    <t>481</t>
  </si>
  <si>
    <t>Stezky tukanů - přívozy</t>
  </si>
  <si>
    <t>487</t>
  </si>
  <si>
    <t>Střet civilizací</t>
  </si>
  <si>
    <t>446</t>
  </si>
  <si>
    <t>Summoner Wars2: Mistrovská sada</t>
  </si>
  <si>
    <t>479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</si>
  <si>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</si>
  <si>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</si>
  <si>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</si>
  <si>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</si>
  <si>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</si>
  <si>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</si>
  <si>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</si>
  <si>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</si>
  <si>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</si>
  <si>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</si>
  <si>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1.5.2023</t>
  </si>
  <si>
    <t>https://mindok.cz/hra/50-optickych-iluzi/</t>
  </si>
  <si>
    <t>https://mindok.cz/hra/50-veselych-her-do-auta/</t>
  </si>
  <si>
    <t>https://mindok.cz/hra/50-veselych-her-na-cesty/</t>
  </si>
  <si>
    <t>https://mindok.cz/hra/50-veselych-her-na-detskou-oslavu/</t>
  </si>
  <si>
    <t>https://mindok.cz/hra/alencina-zahradka/</t>
  </si>
  <si>
    <t>https://mindok.cz/hra/amazonie/</t>
  </si>
  <si>
    <t>https://mindok.cz/hra/archa-nova/</t>
  </si>
  <si>
    <t>https://mindok.cz/hra/bananagrams/</t>
  </si>
  <si>
    <t>https://mindok.cz/hra/bystroocko/</t>
  </si>
  <si>
    <t>https://mindok.cz/hra/carcassonne-rozsireni-1-hostince-a-katedraly/</t>
  </si>
  <si>
    <t>https://mindok.cz/hra/carcassonne-rozsireni-2-kupci-a-stavitele/</t>
  </si>
  <si>
    <t>https://mindok.cz/hra/carcassonne-rozsireni-3-princezna-a-drak/</t>
  </si>
  <si>
    <t>https://mindok.cz/hra/carcassonne-rozsireni-4-vez/</t>
  </si>
  <si>
    <t>https://mindok.cz/hra/carcassonne-big-box-2017/</t>
  </si>
  <si>
    <t>https://mindok.cz/hra/carcassonne-lovci-a-sberaci-2/</t>
  </si>
  <si>
    <t>https://mindok.cz/hra/carcassonne-safari/</t>
  </si>
  <si>
    <t>https://mindok.cz/hra/carcassonne-zakladni-hra/</t>
  </si>
  <si>
    <t>https://mindok.cz/hra/citadela/</t>
  </si>
  <si>
    <t>https://mindok.cz/hra/citadela-metropole/</t>
  </si>
  <si>
    <t>https://mindok.cz/hra/cerne-historky-1/</t>
  </si>
  <si>
    <t>https://mindok.cz/hra/cerne-historky-2/</t>
  </si>
  <si>
    <t>https://mindok.cz/hra/cerne-historky-3/</t>
  </si>
  <si>
    <t>https://mindok.cz/hra/cerne-historky-absurdni-pribehy/</t>
  </si>
  <si>
    <t>https://mindok.cz/hra/cerne-historky-prazdninove-pribehy/</t>
  </si>
  <si>
    <t>https://mindok.cz/hra/cerne-historky-skutecne-pribehy/</t>
  </si>
  <si>
    <t>https://mindok.cz/hra/cerne-historky-zlocin-a-sex/</t>
  </si>
  <si>
    <t>https://mindok.cz/hra/desitka/</t>
  </si>
  <si>
    <t>https://mindok.cz/hra/desitka-harry-potter/</t>
  </si>
  <si>
    <t>https://mindok.cz/hra/desitka-junior/</t>
  </si>
  <si>
    <t>https://mindok.cz/hra/divocina-severni-ameriky/</t>
  </si>
  <si>
    <t>https://mindok.cz/hra/doba-kamenna/</t>
  </si>
  <si>
    <t>https://mindok.cz/hra/doba-kamenna-junior/</t>
  </si>
  <si>
    <t>https://mindok.cz/hra/dragomino/</t>
  </si>
  <si>
    <t>https://mindok.cz/hra/duch/</t>
  </si>
  <si>
    <t>https://mindok.cz/hra/duchova-v-koupelne/</t>
  </si>
  <si>
    <t>https://mindok.cz/hra/expedice-priroda-50-druhu-hmyzu-a-pavouku/</t>
  </si>
  <si>
    <t>https://mindok.cz/hra/expedice-priroda-50-zvirat-ze-zoo/</t>
  </si>
  <si>
    <t>https://mindok.cz/hra/expedice-priroda-50-morskych-zivocichu/</t>
  </si>
  <si>
    <t>https://mindok.cz/hra/expedice-priroda-50-nasich-kvetin/</t>
  </si>
  <si>
    <t>https://mindok.cz/hra/expedice-priroda-50-nasich-lesnich-zvirat/</t>
  </si>
  <si>
    <t>https://mindok.cz/hra/expedice-priroda-50-nasich-motylu/</t>
  </si>
  <si>
    <t>https://mindok.cz/hra/expedice-priroda-50-nasich-ptaku/</t>
  </si>
  <si>
    <t>https://mindok.cz/hra/expedice-priroda-50-nasich-stromu/</t>
  </si>
  <si>
    <t>https://mindok.cz/hra/expedice-priroda-50-plodu-nasich-zahrad-a-poli/</t>
  </si>
  <si>
    <t>https://mindok.cz/hra/houbaruv-raj/</t>
  </si>
  <si>
    <t>https://mindok.cz/hra/jurska-svaca/</t>
  </si>
  <si>
    <t>https://mindok.cz/hra/jurska-veca/</t>
  </si>
  <si>
    <t>https://mindok.cz/hra/kabo/</t>
  </si>
  <si>
    <t>https://mindok.cz/hra/karty-mrtveho-muze/</t>
  </si>
  <si>
    <t>https://mindok.cz/hra/kaskadie/</t>
  </si>
  <si>
    <t>https://mindok.cz/hra/kingdomino/</t>
  </si>
  <si>
    <t>https://mindok.cz/hra/kingdomino-lovci-mamutu/</t>
  </si>
  <si>
    <t>https://mindok.cz/hra/kocici-klub/</t>
  </si>
  <si>
    <t>https://mindok.cz/hra/komari-hody/</t>
  </si>
  <si>
    <t>https://mindok.cz/hra/komu-zvoni-tramvaj/</t>
  </si>
  <si>
    <t>https://mindok.cz/hra/krabcaci/</t>
  </si>
  <si>
    <t>https://mindok.cz/hra/kronika-dobrodruzstvi-cesta-za-mesicnimi-kameny/</t>
  </si>
  <si>
    <t>https://mindok.cz/hra/kronika-zlocinu/</t>
  </si>
  <si>
    <t>https://mindok.cz/hra/kryci-jmena/</t>
  </si>
  <si>
    <t>https://mindok.cz/hra/kryci-jmena-xxl/</t>
  </si>
  <si>
    <t>https://mindok.cz/hra/kulisak/</t>
  </si>
  <si>
    <t>https://mindok.cz/hra/kvedlalove-z-kvedlinburku/</t>
  </si>
  <si>
    <t>https://mindok.cz/hra/leva-prava/</t>
  </si>
  <si>
    <t>https://mindok.cz/hra/liska-podsita/</t>
  </si>
  <si>
    <t>https://mindok.cz/hra/liska-podsita-duet/</t>
  </si>
  <si>
    <t>https://mindok.cz/hra/mars-teraformace/</t>
  </si>
  <si>
    <t>https://mindok.cz/hra/maskarni-bal/</t>
  </si>
  <si>
    <t>https://mindok.cz/hra/memoarrr/</t>
  </si>
  <si>
    <t>https://mindok.cz/hra/mikromakro-mesto-zlocinu/</t>
  </si>
  <si>
    <t>https://mindok.cz/hra/mikromakro-mesto-zlocinu-2/</t>
  </si>
  <si>
    <t>https://mindok.cz/hra/mikromakro-mesto-zlocinu-3/</t>
  </si>
  <si>
    <t>https://mindok.cz/hra/na-kridlech/</t>
  </si>
  <si>
    <t>https://mindok.cz/hra/na-vlnach-neznama/</t>
  </si>
  <si>
    <t>https://mindok.cz/hra/ninja-karty-posli-to-dal/</t>
  </si>
  <si>
    <t>https://mindok.cz/hra/obludarium/</t>
  </si>
  <si>
    <t>https://mindok.cz/hra/pelisek/</t>
  </si>
  <si>
    <t>https://mindok.cz/hra/podmorska-mesta/</t>
  </si>
  <si>
    <t>https://mindok.cz/hra/port-royal/</t>
  </si>
  <si>
    <t>https://mindok.cz/hra/pribehy-z-kostek-akce/</t>
  </si>
  <si>
    <t>https://mindok.cz/hra/pribehy-z-kostek-batman/</t>
  </si>
  <si>
    <t>https://mindok.cz/hra/pribehy-z-kostek-divocina/</t>
  </si>
  <si>
    <t>https://mindok.cz/hra/psi-park/</t>
  </si>
  <si>
    <t>https://mindok.cz/hra/psi-partaci/</t>
  </si>
  <si>
    <t>https://mindok.cz/hra/rytir-klouzek/</t>
  </si>
  <si>
    <t>https://mindok.cz/hra/sagrada/</t>
  </si>
  <si>
    <t>https://mindok.cz/hra/sedm-draku/</t>
  </si>
  <si>
    <t>https://mindok.cz/hra/slovopad/</t>
  </si>
  <si>
    <t>https://mindok.cz/hra/stezky-tukanu/</t>
  </si>
  <si>
    <t>https://mindok.cz/hra/superspunti-susenkam-na-stope/</t>
  </si>
  <si>
    <t>https://mindok.cz/hra/sesty-smysl/</t>
  </si>
  <si>
    <t>https://mindok.cz/hra/tajna-vyprava-carodeju/</t>
  </si>
  <si>
    <t>https://mindok.cz/hra/times-up-junior/</t>
  </si>
  <si>
    <t>https://mindok.cz/hra/velka-kvedlinburska/</t>
  </si>
  <si>
    <t>https://mindok.cz/hra/vez-carodejnic/</t>
  </si>
  <si>
    <t>https://mindok.cz/hra/via-magica/</t>
  </si>
  <si>
    <t>https://mindok.cz/hra/vybusne-lektvary/</t>
  </si>
  <si>
    <t>https://mindok.cz/hra/zachranari-boj-s-ohnem/</t>
  </si>
  <si>
    <t>https://mindok.cz/hra/zachrante-priserky/</t>
  </si>
  <si>
    <t>https://mindok.cz/hra/zeme/</t>
  </si>
  <si>
    <t>https://mindok.cz/hra/zviratka-na-palubu/</t>
  </si>
  <si>
    <t>https://mindok.cz/hra/adrenalin/</t>
  </si>
  <si>
    <t>https://mindok.cz/hra/alchymiste-kralovsky-golem/</t>
  </si>
  <si>
    <t>https://mindok.cz/hra/azul/</t>
  </si>
  <si>
    <t>https://mindok.cz/hra/azul-letohradek/</t>
  </si>
  <si>
    <t>https://mindok.cz/hra/azul-mistri-cokolady/</t>
  </si>
  <si>
    <t>https://mindok.cz/hra/azul-vitraze-sintry/</t>
  </si>
  <si>
    <t>https://mindok.cz/hra/azul-zahrady-pro-kralovnu/</t>
  </si>
  <si>
    <t>https://mindok.cz/hra/caesar/</t>
  </si>
  <si>
    <t>https://mindok.cz/hra/carcassonne-rozsireni-10-cirkus/</t>
  </si>
  <si>
    <t>https://mindok.cz/hra/carcassonne-rozsireni-5-opatstvi-a-starosta/</t>
  </si>
  <si>
    <t>https://mindok.cz/hra/carcassonne-rozsireni-6-kral-hrabe-a-reka/</t>
  </si>
  <si>
    <t>https://mindok.cz/hra/carcassonne-rozsireni-8-mosty-a-hrady/</t>
  </si>
  <si>
    <t>https://mindok.cz/hra/carcassonne-rozsireni-9-ovce-a-kopce/</t>
  </si>
  <si>
    <t>https://mindok.cz/hra/caverna/</t>
  </si>
  <si>
    <t>https://mindok.cz/hra/carokniha/</t>
  </si>
  <si>
    <t>https://mindok.cz/hra/doba-kamenna-stylove-k-cili/</t>
  </si>
  <si>
    <t>https://mindok.cz/hra/fauna/</t>
  </si>
  <si>
    <t>https://mindok.cz/hra/hvezdni-kapitani/</t>
  </si>
  <si>
    <t>https://mindok.cz/hra/kronika-zlocinu-1400/</t>
  </si>
  <si>
    <t>https://mindok.cz/hra/legendy-zapadu-rozsireni-1-hrst-novinek/</t>
  </si>
  <si>
    <t>https://mindok.cz/hra/legendy-zapadu-rozsireni-2-hodny-zly-a-pohledny/</t>
  </si>
  <si>
    <t>https://mindok.cz/hra/legendy-zapadu-rozsireni-3-vysoke-sazky/</t>
  </si>
  <si>
    <t>https://mindok.cz/hra/na-kridlech-hnizdem-asie/</t>
  </si>
  <si>
    <t>https://mindok.cz/hra/nebe-v-plamenech/</t>
  </si>
  <si>
    <t>https://mindok.cz/hra/nemesis-lockdown/</t>
  </si>
  <si>
    <t>https://mindok.cz/hra/obrazky/</t>
  </si>
  <si>
    <t>https://mindok.cz/hra/odhodlani-normandie/</t>
  </si>
  <si>
    <t>https://mindok.cz/hra/odhodlani-severni-afrika/</t>
  </si>
  <si>
    <t>https://mindok.cz/hra/ostrov-dinosauru-hod-a-krot/</t>
  </si>
  <si>
    <t>https://mindok.cz/hra/ostrov-kocek/</t>
  </si>
  <si>
    <t>https://mindok.cz/hra/osud-dobrodruha/</t>
  </si>
  <si>
    <t>https://mindok.cz/hra/pharaon/</t>
  </si>
  <si>
    <t>https://mindok.cz/hra/plysova-hlidka/</t>
  </si>
  <si>
    <t>https://mindok.cz/hra/pribehy-z-kostek-doctor-who/</t>
  </si>
  <si>
    <t>https://mindok.cz/hra/pribehy-z-kostek-looney-tunes/</t>
  </si>
  <si>
    <t>https://mindok.cz/hra/priserky-z-podzemi/</t>
  </si>
  <si>
    <t>https://mindok.cz/hra/pulsar-2849/</t>
  </si>
  <si>
    <t>https://mindok.cz/hra/sagrada-rozsireni-nativitas/</t>
  </si>
  <si>
    <t>https://mindok.cz/hra/sagrada-rozsireni-passio/</t>
  </si>
  <si>
    <t>https://mindok.cz/hra/sagrada-rozsireni-pro-5-a-6/</t>
  </si>
  <si>
    <t>https://mindok.cz/hra/sanctum/</t>
  </si>
  <si>
    <t>https://mindok.cz/hra/smlouva-s-dablem/</t>
  </si>
  <si>
    <t>https://mindok.cz/hra/sobek/</t>
  </si>
  <si>
    <t>https://mindok.cz/hra/terra-mystica-ohen-a-led/</t>
  </si>
  <si>
    <t>https://mindok.cz/hra/tzolkin-maysky-kalendar/</t>
  </si>
  <si>
    <t>https://mindok.cz/hra/vladci-podzemi/</t>
  </si>
  <si>
    <t>https://mindok.cz/hra/ztraceny-ostrov-arnak/</t>
  </si>
  <si>
    <t>https://mindok.cz/hra/deti-z-carcassonne/</t>
  </si>
  <si>
    <t>https://mindok.cz/?s=duchov%C3%A9+z+carcassonne</t>
  </si>
  <si>
    <t>https://mindok.cz/hra/bile-historky/</t>
  </si>
  <si>
    <t>https://mindok.cz/hra/desitka-cesko/</t>
  </si>
  <si>
    <t>https://mindok.cz/hra/desitka-1-rozsireni/</t>
  </si>
  <si>
    <t>https://mindok.cz/hra/expedice-priroda-50-zvirat-a-rostlin-potoku/</t>
  </si>
  <si>
    <t>https://mindok.cz/hra/kryci-jmena-disney/</t>
  </si>
  <si>
    <t>https://mindok.cz/hra/kryci-jmena-duet/</t>
  </si>
  <si>
    <t>https://mindok.cz/hra/kryci-jmena-obrazky/</t>
  </si>
  <si>
    <t>https://mindok.cz/hra/lama-party/</t>
  </si>
  <si>
    <t>https://mindok.cz/hra/mars-teraformace-expedice-ares/</t>
  </si>
  <si>
    <t>https://mindok.cz/hra/mnam/</t>
  </si>
  <si>
    <t>https://mindok.cz/hra/odysea/</t>
  </si>
  <si>
    <t>https://mindok.cz/hra/odysea-2-spolecne-do-hlubin-oceanu/</t>
  </si>
  <si>
    <t>https://mindok.cz/hra/opustena-knihovna-unikova-hra/</t>
  </si>
  <si>
    <t>https://mindok.cz/hra/port-royal-big-box/</t>
  </si>
  <si>
    <t>https://mindok.cz/?s=p%C5%99%C3%ADb%C4%9Bhy+z+kostek</t>
  </si>
  <si>
    <t>https://mindok.cz/hry/smart-hry/</t>
  </si>
  <si>
    <t>https://mindok.cz/hra/times-up-harry-potter/</t>
  </si>
  <si>
    <t>https://mindok.cz/hra/times-up-party/</t>
  </si>
  <si>
    <t>https://mindok.cz/hra/adrenalin-team-play-dlc-rozsireni/</t>
  </si>
  <si>
    <t>https://mindok.cz/hra/azul-kristalova-mozaika-rozsireni/</t>
  </si>
  <si>
    <t>https://mindok.cz/hra/divocina-severni-ameriky-deluxe/</t>
  </si>
  <si>
    <t>https://mindok.cz/hra/kocici-klub-kotata/</t>
  </si>
  <si>
    <t>https://mindok.cz/hra/kvedlalove-z-kvedlinburku-korenarky/</t>
  </si>
  <si>
    <t>https://mindok.cz/hra/mars-teraformace-hellas-elysium/</t>
  </si>
  <si>
    <t>https://mindok.cz/hra/mars-teraformace-kolonie/</t>
  </si>
  <si>
    <t>https://mindok.cz/hra/mars-teraformace-neklid/</t>
  </si>
  <si>
    <t>https://mindok.cz/hra/mars-teraformace-predehra/</t>
  </si>
  <si>
    <t>https://mindok.cz/hra/mars-teraformace-venuse/</t>
  </si>
  <si>
    <t>https://mindok.cz/hra/mars-teraformace-bigbox/</t>
  </si>
  <si>
    <t>https://mindok.cz/hra/mars-teraformace-vylepsene-desky-hracu/</t>
  </si>
  <si>
    <t>https://mindok.cz/hra/na-kridlech-operena-oceanie/</t>
  </si>
  <si>
    <t>https://mindok.cz/hra/na-kridlech-perute-evropy/</t>
  </si>
  <si>
    <t>https://mindok.cz/hra/nemesis-karnomorfove-rozsireni/</t>
  </si>
  <si>
    <t>https://mindok.cz/hra/nemesis-psychonauti-rozsireni/</t>
  </si>
  <si>
    <t>https://mindok.cz/hra/nemesis-lockdown-chytridi-a-doplnky-rozsireni/</t>
  </si>
  <si>
    <t>https://mindok.cz/hra/ostrov-kocek-byly-by-ryby/</t>
  </si>
  <si>
    <t>https://mindok.cz/hra/ostrov-kocek-kotata-a-jina-stvoreni/</t>
  </si>
  <si>
    <t>https://mindok.cz/hra/plysova-hlidka-braskovy-patalie/</t>
  </si>
  <si>
    <t>https://mindok.cz/hra/podmorska-mesta-nove-objevy/</t>
  </si>
  <si>
    <t>https://mindok.cz/hra/psi-park-evropsti-psi/</t>
  </si>
  <si>
    <t>https://mindok.cz/hra/psi-park-psi-hvezdy/</t>
  </si>
  <si>
    <t>https://mindok.cz/hra/rivalove-nebezpecne-okruhy/</t>
  </si>
  <si>
    <t>https://mindok.cz/hra/stezky-tukanu-privozy/</t>
  </si>
  <si>
    <t>https://mindok.cz/hra/stret-civilizaci-monumentalni-vydani/</t>
  </si>
  <si>
    <t>https://mindok.cz/hra/summoner-wars-mistrovska-sada-2-vydani/</t>
  </si>
  <si>
    <t>https://mindok.cz/hra/ztraceny-ostrov-arnak-velitele-expedic-rozsireni/</t>
  </si>
  <si>
    <t>https://mindok.cz/hra/desiatka/</t>
  </si>
  <si>
    <t>https://mindok.cz/hra/desiatka-junior/</t>
  </si>
  <si>
    <t>https://mindok.cz/hra/expedicia-priroda-50-nasich-kvetin/</t>
  </si>
  <si>
    <t>https://mindok.cz/hra/expedicia-priroda-50-nasich-lesnych-zvierat/</t>
  </si>
  <si>
    <t>https://mindok.cz/hra/expedice-priroda-50-nasich-stromov/</t>
  </si>
  <si>
    <t>https://mindok.cz/hra/expedice-priroda-50-nasich-vtakov/</t>
  </si>
  <si>
    <t>https://mindok.cz/hra/krycie-mena/</t>
  </si>
  <si>
    <t>https://mindok.cz/hra/krycie-mena-duet/</t>
  </si>
  <si>
    <t>https://mindok.cz/hra/krycie-mena-obrazky/</t>
  </si>
  <si>
    <t>Odkazy</t>
  </si>
  <si>
    <t>Pokojovky</t>
  </si>
  <si>
    <t>512</t>
  </si>
  <si>
    <t>43,96</t>
  </si>
  <si>
    <t>https://mindok.cz/hra/pokojovky/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</si>
</sst>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_-* #,##0&quot; Kč&quot;_-;\-* #,##0&quot; Kč&quot;_-;_-* \-??&quot; Kč&quot;_-;_-@"/>
    <numFmt numFmtId="166" formatCode="#,##0.00\ [$€-41B];[Red]\-#,##0.00\ [$€-41B]"/>
    <numFmt numFmtId="167" formatCode="#,##0.00\ [$€-1];[Red]\-#,##0.00\ [$€-1]"/>
    <numFmt numFmtId="168" formatCode="#,##0.00\ [$€-41B];\-#,##0.00\ [$€-41B]"/>
  </numFmts>
  <fonts count="14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 vertical="center"/>
    </xf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0" fontId="1" fillId="0" borderId="18" xfId="1" applyBorder="1"/>
    <xf numFmtId="0" fontId="4" fillId="0" borderId="20" xfId="1" applyFont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 vertical="center" wrapText="1"/>
    </xf>
    <xf numFmtId="0" fontId="0" fillId="0" borderId="22" xfId="1" applyFont="1" applyBorder="1" applyAlignment="1">
      <alignment vertical="center" wrapText="1"/>
    </xf>
    <xf numFmtId="0" fontId="0" fillId="0" borderId="23" xfId="1" applyFont="1" applyBorder="1" applyAlignment="1">
      <alignment horizontal="center"/>
    </xf>
    <xf numFmtId="0" fontId="0" fillId="0" borderId="24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19" xfId="1" applyBorder="1" applyAlignment="1">
      <alignment wrapText="1"/>
    </xf>
    <xf numFmtId="0" fontId="1" fillId="0" borderId="0" xfId="1" applyAlignment="1">
      <alignment wrapText="1"/>
    </xf>
    <xf numFmtId="166" fontId="0" fillId="4" borderId="7" xfId="1" applyNumberFormat="1" applyFont="1" applyFill="1" applyBorder="1"/>
    <xf numFmtId="167" fontId="9" fillId="0" borderId="9" xfId="1" applyNumberFormat="1" applyFont="1" applyBorder="1" applyAlignment="1">
      <alignment horizontal="right" vertical="center" wrapText="1"/>
    </xf>
    <xf numFmtId="167" fontId="9" fillId="0" borderId="10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9" xfId="1" applyNumberFormat="1" applyFont="1" applyBorder="1"/>
    <xf numFmtId="168" fontId="9" fillId="0" borderId="9" xfId="1" applyNumberFormat="1" applyFont="1" applyBorder="1" applyAlignment="1">
      <alignment horizontal="right" vertical="center" wrapText="1"/>
    </xf>
    <xf numFmtId="168" fontId="9" fillId="0" borderId="11" xfId="1" applyNumberFormat="1" applyFont="1" applyBorder="1" applyAlignment="1">
      <alignment horizontal="right" vertical="center" wrapText="1"/>
    </xf>
    <xf numFmtId="168" fontId="0" fillId="0" borderId="11" xfId="1" applyNumberFormat="1" applyFont="1" applyBorder="1" applyAlignment="1">
      <alignment horizontal="right" vertical="center" wrapText="1"/>
    </xf>
    <xf numFmtId="0" fontId="0" fillId="0" borderId="11" xfId="1" applyFont="1" applyBorder="1" applyAlignment="1">
      <alignment horizontal="right" vertical="center" wrapText="1"/>
    </xf>
    <xf numFmtId="167" fontId="6" fillId="4" borderId="7" xfId="1" applyNumberFormat="1" applyFont="1" applyFill="1" applyBorder="1"/>
    <xf numFmtId="0" fontId="3" fillId="2" borderId="25" xfId="1" applyFont="1" applyFill="1" applyBorder="1" applyAlignment="1">
      <alignment horizontal="center"/>
    </xf>
    <xf numFmtId="2" fontId="3" fillId="2" borderId="26" xfId="1" applyNumberFormat="1" applyFont="1" applyFill="1" applyBorder="1" applyAlignment="1" applyProtection="1">
      <alignment horizontal="center"/>
      <protection locked="0"/>
    </xf>
    <xf numFmtId="0" fontId="4" fillId="0" borderId="27" xfId="1" applyFont="1" applyBorder="1" applyAlignment="1">
      <alignment horizontal="center" vertical="center" wrapText="1"/>
    </xf>
    <xf numFmtId="2" fontId="4" fillId="0" borderId="27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164" fontId="4" fillId="0" borderId="27" xfId="1" applyNumberFormat="1" applyFont="1" applyBorder="1" applyAlignment="1">
      <alignment horizontal="center" vertical="center" wrapText="1"/>
    </xf>
    <xf numFmtId="167" fontId="0" fillId="0" borderId="9" xfId="1" applyNumberFormat="1" applyFont="1" applyBorder="1" applyAlignment="1">
      <alignment horizontal="right" vertical="center" wrapText="1"/>
    </xf>
    <xf numFmtId="167" fontId="0" fillId="0" borderId="10" xfId="1" applyNumberFormat="1" applyFont="1" applyBorder="1" applyAlignment="1">
      <alignment horizontal="right"/>
    </xf>
    <xf numFmtId="0" fontId="11" fillId="0" borderId="11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0" fontId="13" fillId="0" borderId="32" xfId="2" applyBorder="1" applyAlignment="1">
      <alignment wrapText="1"/>
    </xf>
    <xf numFmtId="0" fontId="12" fillId="0" borderId="32" xfId="0" applyFont="1" applyBorder="1" applyAlignment="1">
      <alignment wrapText="1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  <xf numFmtId="1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0" fillId="0" borderId="23" xfId="1" applyNumberFormat="1" applyFont="1" applyBorder="1" applyAlignment="1">
      <alignment horizontal="center"/>
    </xf>
  </cellXfs>
  <cellStyles count="3">
    <cellStyle name="Excel Built-in Normal" xfId="1" xr:uid="{00000000-0005-0000-0000-000000000000}"/>
    <cellStyle name="Hypertextový odkaz" xfId="2" builtinId="8"/>
    <cellStyle name="Normální" xfId="0" builtinId="0"/>
  </cellStyles>
  <dxfs count="31">
    <dxf>
      <alignment horizontal="general" vertical="bottom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7" formatCode="#,##0.00\ [$€-1];[Red]\-#,##0.00\ [$€-1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7" formatCode="#,##0.00\ [$€-1];[Red]\-#,##0.0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  <numFmt numFmtId="168" formatCode="#,##0.00\ [$€-41B];\-#,##0.00\ [$€-41B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P239" headerRowCount="0" totalsRowShown="0" headerRowDxfId="30" tableBorderDxfId="29" totalsRowBorderDxfId="28">
  <tableColumns count="16">
    <tableColumn id="1" xr3:uid="{00000000-0010-0000-0000-000001000000}" name="Sloupec1" headerRowDxfId="27" dataDxfId="26" headerRowCellStyle="Excel Built-in Normal"/>
    <tableColumn id="2" xr3:uid="{00000000-0010-0000-0000-000002000000}" name="Sloupec2" headerRowDxfId="25" headerRowCellStyle="Excel Built-in Normal"/>
    <tableColumn id="3" xr3:uid="{00000000-0010-0000-0000-000003000000}" name="Sloupec3" headerRowDxfId="24" headerRowCellStyle="Excel Built-in Normal"/>
    <tableColumn id="10" xr3:uid="{00000000-0010-0000-0000-00000A000000}" name="Sloupec10" headerRowDxfId="23" dataDxfId="22" headerRowCellStyle="Excel Built-in Normal" dataCellStyle="Excel Built-in Normal"/>
    <tableColumn id="4" xr3:uid="{00000000-0010-0000-0000-000004000000}" name="Sloupec4" headerRowDxfId="21" headerRowCellStyle="Excel Built-in Normal"/>
    <tableColumn id="5" xr3:uid="{00000000-0010-0000-0000-000005000000}" name="Sloupec5" headerRowDxfId="20" dataDxfId="19" headerRowCellStyle="Excel Built-in Normal" dataCellStyle="Excel Built-in Normal"/>
    <tableColumn id="6" xr3:uid="{00000000-0010-0000-0000-000006000000}" name="Sloupec6" headerRowDxfId="18" dataDxfId="17" headerRowCellStyle="Excel Built-in Normal"/>
    <tableColumn id="7" xr3:uid="{00000000-0010-0000-0000-000007000000}" name="Sloupec7" headerRowDxfId="16" headerRowCellStyle="Excel Built-in Normal"/>
    <tableColumn id="8" xr3:uid="{00000000-0010-0000-0000-000008000000}" name="Sloupec8" headerRowDxfId="15" dataDxfId="14" headerRowCellStyle="Excel Built-in Normal"/>
    <tableColumn id="9" xr3:uid="{00000000-0010-0000-0000-000009000000}" name="Sloupec9" headerRowDxfId="13" dataDxfId="12" headerRowCellStyle="Excel Built-in Normal">
      <calculatedColumnFormula>IF($O$2 = 0,"",IF(G4 = "brutto",I4/1.2*(100-$O$2)/100,I4/1.2*(75)/100))</calculatedColumnFormula>
    </tableColumn>
    <tableColumn id="15" xr3:uid="{00000000-0010-0000-0000-00000F000000}" name="Sloupec15" headerRowDxfId="11" dataDxfId="10" headerRowCellStyle="Excel Built-in Normal">
      <calculatedColumnFormula>IF(Tabulka36[[#This Row],[Sloupec9]] = "","",J4*1.2)</calculatedColumnFormula>
    </tableColumn>
    <tableColumn id="16" xr3:uid="{00000000-0010-0000-0000-000010000000}" name="Sloupec16" headerRowDxfId="9" dataDxfId="8" headerRowCellStyle="Excel Built-in Normal"/>
    <tableColumn id="17" xr3:uid="{00000000-0010-0000-0000-000011000000}" name="Sloupec17" headerRowDxfId="7" dataDxfId="6" headerRowCellStyle="Excel Built-in Normal">
      <calculatedColumnFormula>IF(J4 = "",IF(L4 = "","",I4*L4/1.2),IF(L4 = "","",J4*L4))</calculatedColumnFormula>
    </tableColumn>
    <tableColumn id="18" xr3:uid="{00000000-0010-0000-0000-000012000000}" name="Sloupec18" headerRowDxfId="5" dataDxfId="4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3" dataDxfId="2" headerRowCellStyle="Excel Built-in Normal">
      <calculatedColumnFormula>IF(H4 = "","", H4)</calculatedColumnFormula>
    </tableColumn>
    <tableColumn id="11" xr3:uid="{0CE132DF-31C7-4D73-A7FB-19C2215C5440}" name="Sloupec11" headerRowDxfId="1" dataDxfId="0" dataCellStyle="Hypertextový odkaz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dok.cz/hra/hvezdni-kapitani/" TargetMode="External"/><Relationship Id="rId21" Type="http://schemas.openxmlformats.org/officeDocument/2006/relationships/hyperlink" Target="https://mindok.cz/hra/cerne-historky-2/" TargetMode="External"/><Relationship Id="rId42" Type="http://schemas.openxmlformats.org/officeDocument/2006/relationships/hyperlink" Target="https://mindok.cz/hra/expedice-priroda-50-nasich-ptaku/" TargetMode="External"/><Relationship Id="rId63" Type="http://schemas.openxmlformats.org/officeDocument/2006/relationships/hyperlink" Target="https://mindok.cz/hra/leva-prava/" TargetMode="External"/><Relationship Id="rId84" Type="http://schemas.openxmlformats.org/officeDocument/2006/relationships/hyperlink" Target="https://mindok.cz/hra/rytir-klouzek/" TargetMode="External"/><Relationship Id="rId138" Type="http://schemas.openxmlformats.org/officeDocument/2006/relationships/hyperlink" Target="https://mindok.cz/hra/sagrada-rozsireni-passio/" TargetMode="External"/><Relationship Id="rId159" Type="http://schemas.openxmlformats.org/officeDocument/2006/relationships/hyperlink" Target="https://mindok.cz/hra/odysea/" TargetMode="External"/><Relationship Id="rId170" Type="http://schemas.openxmlformats.org/officeDocument/2006/relationships/hyperlink" Target="https://mindok.cz/hry/smart-hry/" TargetMode="External"/><Relationship Id="rId191" Type="http://schemas.openxmlformats.org/officeDocument/2006/relationships/hyperlink" Target="https://mindok.cz/hra/kocici-klub-kotata/" TargetMode="External"/><Relationship Id="rId205" Type="http://schemas.openxmlformats.org/officeDocument/2006/relationships/hyperlink" Target="https://mindok.cz/hra/ostrov-kocek-byly-by-ryby/" TargetMode="External"/><Relationship Id="rId226" Type="http://schemas.openxmlformats.org/officeDocument/2006/relationships/hyperlink" Target="https://mindok.cz/hra/krycie-mena-obrazky/" TargetMode="External"/><Relationship Id="rId107" Type="http://schemas.openxmlformats.org/officeDocument/2006/relationships/hyperlink" Target="https://mindok.cz/hra/caesar/" TargetMode="External"/><Relationship Id="rId11" Type="http://schemas.openxmlformats.org/officeDocument/2006/relationships/hyperlink" Target="https://mindok.cz/hra/carcassonne-rozsireni-2-kupci-a-stavitele/" TargetMode="External"/><Relationship Id="rId32" Type="http://schemas.openxmlformats.org/officeDocument/2006/relationships/hyperlink" Target="https://mindok.cz/hra/doba-kamenna-junior/" TargetMode="External"/><Relationship Id="rId53" Type="http://schemas.openxmlformats.org/officeDocument/2006/relationships/hyperlink" Target="https://mindok.cz/hra/kocici-klub/" TargetMode="External"/><Relationship Id="rId74" Type="http://schemas.openxmlformats.org/officeDocument/2006/relationships/hyperlink" Target="https://mindok.cz/hra/ninja-karty-posli-to-dal/" TargetMode="External"/><Relationship Id="rId128" Type="http://schemas.openxmlformats.org/officeDocument/2006/relationships/hyperlink" Target="https://mindok.cz/hra/ostrov-dinosauru-hod-a-krot/" TargetMode="External"/><Relationship Id="rId149" Type="http://schemas.openxmlformats.org/officeDocument/2006/relationships/hyperlink" Target="https://mindok.cz/hra/bile-historky/" TargetMode="External"/><Relationship Id="rId5" Type="http://schemas.openxmlformats.org/officeDocument/2006/relationships/hyperlink" Target="https://mindok.cz/hra/alencina-zahradka/" TargetMode="External"/><Relationship Id="rId95" Type="http://schemas.openxmlformats.org/officeDocument/2006/relationships/hyperlink" Target="https://mindok.cz/hra/vybusne-lektvary/" TargetMode="External"/><Relationship Id="rId160" Type="http://schemas.openxmlformats.org/officeDocument/2006/relationships/hyperlink" Target="https://mindok.cz/hra/odysea-2-spolecne-do-hlubin-oceanu/" TargetMode="External"/><Relationship Id="rId181" Type="http://schemas.openxmlformats.org/officeDocument/2006/relationships/hyperlink" Target="https://mindok.cz/hry/smart-hry/" TargetMode="External"/><Relationship Id="rId216" Type="http://schemas.openxmlformats.org/officeDocument/2006/relationships/hyperlink" Target="https://mindok.cz/hra/summoner-wars-mistrovska-sada-2-vydani/" TargetMode="External"/><Relationship Id="rId22" Type="http://schemas.openxmlformats.org/officeDocument/2006/relationships/hyperlink" Target="https://mindok.cz/hra/cerne-historky-3/" TargetMode="External"/><Relationship Id="rId43" Type="http://schemas.openxmlformats.org/officeDocument/2006/relationships/hyperlink" Target="https://mindok.cz/hra/expedice-priroda-50-nasich-stromu/" TargetMode="External"/><Relationship Id="rId64" Type="http://schemas.openxmlformats.org/officeDocument/2006/relationships/hyperlink" Target="https://mindok.cz/hra/liska-podsita/" TargetMode="External"/><Relationship Id="rId118" Type="http://schemas.openxmlformats.org/officeDocument/2006/relationships/hyperlink" Target="https://mindok.cz/hra/kronika-zlocinu-1400/" TargetMode="External"/><Relationship Id="rId139" Type="http://schemas.openxmlformats.org/officeDocument/2006/relationships/hyperlink" Target="https://mindok.cz/hra/sagrada-rozsireni-pro-5-a-6/" TargetMode="External"/><Relationship Id="rId85" Type="http://schemas.openxmlformats.org/officeDocument/2006/relationships/hyperlink" Target="https://mindok.cz/hra/sagrada/" TargetMode="External"/><Relationship Id="rId150" Type="http://schemas.openxmlformats.org/officeDocument/2006/relationships/hyperlink" Target="https://mindok.cz/hra/desitka-cesko/" TargetMode="External"/><Relationship Id="rId171" Type="http://schemas.openxmlformats.org/officeDocument/2006/relationships/hyperlink" Target="https://mindok.cz/hry/smart-hry/" TargetMode="External"/><Relationship Id="rId192" Type="http://schemas.openxmlformats.org/officeDocument/2006/relationships/hyperlink" Target="https://mindok.cz/hra/kvedlalove-z-kvedlinburku-korenarky/" TargetMode="External"/><Relationship Id="rId206" Type="http://schemas.openxmlformats.org/officeDocument/2006/relationships/hyperlink" Target="https://mindok.cz/hra/ostrov-kocek-kotata-a-jina-stvoreni/" TargetMode="External"/><Relationship Id="rId227" Type="http://schemas.openxmlformats.org/officeDocument/2006/relationships/hyperlink" Target="https://mindok.cz/hra/pokojovky/" TargetMode="External"/><Relationship Id="rId12" Type="http://schemas.openxmlformats.org/officeDocument/2006/relationships/hyperlink" Target="https://mindok.cz/hra/carcassonne-rozsireni-3-princezna-a-drak/" TargetMode="External"/><Relationship Id="rId33" Type="http://schemas.openxmlformats.org/officeDocument/2006/relationships/hyperlink" Target="https://mindok.cz/hra/dragomino/" TargetMode="External"/><Relationship Id="rId108" Type="http://schemas.openxmlformats.org/officeDocument/2006/relationships/hyperlink" Target="https://mindok.cz/hra/carcassonne-rozsireni-10-cirkus/" TargetMode="External"/><Relationship Id="rId129" Type="http://schemas.openxmlformats.org/officeDocument/2006/relationships/hyperlink" Target="https://mindok.cz/hra/ostrov-kocek/" TargetMode="External"/><Relationship Id="rId54" Type="http://schemas.openxmlformats.org/officeDocument/2006/relationships/hyperlink" Target="https://mindok.cz/hra/komari-hody/" TargetMode="External"/><Relationship Id="rId75" Type="http://schemas.openxmlformats.org/officeDocument/2006/relationships/hyperlink" Target="https://mindok.cz/hra/obludarium/" TargetMode="External"/><Relationship Id="rId96" Type="http://schemas.openxmlformats.org/officeDocument/2006/relationships/hyperlink" Target="https://mindok.cz/hra/zachranari-boj-s-ohnem/" TargetMode="External"/><Relationship Id="rId140" Type="http://schemas.openxmlformats.org/officeDocument/2006/relationships/hyperlink" Target="https://mindok.cz/hra/sanctum/" TargetMode="External"/><Relationship Id="rId161" Type="http://schemas.openxmlformats.org/officeDocument/2006/relationships/hyperlink" Target="https://mindok.cz/hra/opustena-knihovna-unikova-hra/" TargetMode="External"/><Relationship Id="rId182" Type="http://schemas.openxmlformats.org/officeDocument/2006/relationships/hyperlink" Target="https://mindok.cz/hry/smart-hry/" TargetMode="External"/><Relationship Id="rId217" Type="http://schemas.openxmlformats.org/officeDocument/2006/relationships/hyperlink" Target="https://mindok.cz/hra/ztraceny-ostrov-arnak-velitele-expedic-rozsireni/" TargetMode="External"/><Relationship Id="rId6" Type="http://schemas.openxmlformats.org/officeDocument/2006/relationships/hyperlink" Target="https://mindok.cz/hra/amazonie/" TargetMode="External"/><Relationship Id="rId23" Type="http://schemas.openxmlformats.org/officeDocument/2006/relationships/hyperlink" Target="https://mindok.cz/hra/cerne-historky-absurdni-pribehy/" TargetMode="External"/><Relationship Id="rId119" Type="http://schemas.openxmlformats.org/officeDocument/2006/relationships/hyperlink" Target="https://mindok.cz/hra/legendy-zapadu-rozsireni-1-hrst-novinek/" TargetMode="External"/><Relationship Id="rId44" Type="http://schemas.openxmlformats.org/officeDocument/2006/relationships/hyperlink" Target="https://mindok.cz/hra/expedice-priroda-50-plodu-nasich-zahrad-a-poli/" TargetMode="External"/><Relationship Id="rId65" Type="http://schemas.openxmlformats.org/officeDocument/2006/relationships/hyperlink" Target="https://mindok.cz/hra/liska-podsita-duet/" TargetMode="External"/><Relationship Id="rId86" Type="http://schemas.openxmlformats.org/officeDocument/2006/relationships/hyperlink" Target="https://mindok.cz/hra/sedm-draku/" TargetMode="External"/><Relationship Id="rId130" Type="http://schemas.openxmlformats.org/officeDocument/2006/relationships/hyperlink" Target="https://mindok.cz/hra/osud-dobrodruha/" TargetMode="External"/><Relationship Id="rId151" Type="http://schemas.openxmlformats.org/officeDocument/2006/relationships/hyperlink" Target="https://mindok.cz/hra/desitka-1-rozsireni/" TargetMode="External"/><Relationship Id="rId172" Type="http://schemas.openxmlformats.org/officeDocument/2006/relationships/hyperlink" Target="https://mindok.cz/hry/smart-hry/" TargetMode="External"/><Relationship Id="rId193" Type="http://schemas.openxmlformats.org/officeDocument/2006/relationships/hyperlink" Target="https://mindok.cz/hra/mars-teraformace-hellas-elysium/" TargetMode="External"/><Relationship Id="rId207" Type="http://schemas.openxmlformats.org/officeDocument/2006/relationships/hyperlink" Target="https://mindok.cz/hra/plysova-hlidka-braskovy-patalie/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s://mindok.cz/hra/carcassonne-rozsireni-4-vez/" TargetMode="External"/><Relationship Id="rId109" Type="http://schemas.openxmlformats.org/officeDocument/2006/relationships/hyperlink" Target="https://mindok.cz/hra/carcassonne-rozsireni-5-opatstvi-a-starosta/" TargetMode="External"/><Relationship Id="rId34" Type="http://schemas.openxmlformats.org/officeDocument/2006/relationships/hyperlink" Target="https://mindok.cz/hra/duch/" TargetMode="External"/><Relationship Id="rId55" Type="http://schemas.openxmlformats.org/officeDocument/2006/relationships/hyperlink" Target="https://mindok.cz/hra/komu-zvoni-tramvaj/" TargetMode="External"/><Relationship Id="rId76" Type="http://schemas.openxmlformats.org/officeDocument/2006/relationships/hyperlink" Target="https://mindok.cz/hra/pelisek/" TargetMode="External"/><Relationship Id="rId97" Type="http://schemas.openxmlformats.org/officeDocument/2006/relationships/hyperlink" Target="https://mindok.cz/hra/zachrante-priserky/" TargetMode="External"/><Relationship Id="rId120" Type="http://schemas.openxmlformats.org/officeDocument/2006/relationships/hyperlink" Target="https://mindok.cz/hra/legendy-zapadu-rozsireni-2-hodny-zly-a-pohledny/" TargetMode="External"/><Relationship Id="rId141" Type="http://schemas.openxmlformats.org/officeDocument/2006/relationships/hyperlink" Target="https://mindok.cz/hra/smlouva-s-dablem/" TargetMode="External"/><Relationship Id="rId7" Type="http://schemas.openxmlformats.org/officeDocument/2006/relationships/hyperlink" Target="https://mindok.cz/hra/archa-nova/" TargetMode="External"/><Relationship Id="rId162" Type="http://schemas.openxmlformats.org/officeDocument/2006/relationships/hyperlink" Target="https://mindok.cz/hra/port-royal-big-box/" TargetMode="External"/><Relationship Id="rId183" Type="http://schemas.openxmlformats.org/officeDocument/2006/relationships/hyperlink" Target="https://mindok.cz/hry/smart-hry/" TargetMode="External"/><Relationship Id="rId218" Type="http://schemas.openxmlformats.org/officeDocument/2006/relationships/hyperlink" Target="https://mindok.cz/hra/desiatka/" TargetMode="External"/><Relationship Id="rId24" Type="http://schemas.openxmlformats.org/officeDocument/2006/relationships/hyperlink" Target="https://mindok.cz/hra/cerne-historky-prazdninove-pribehy/" TargetMode="External"/><Relationship Id="rId45" Type="http://schemas.openxmlformats.org/officeDocument/2006/relationships/hyperlink" Target="https://mindok.cz/hra/houbaruv-raj/" TargetMode="External"/><Relationship Id="rId66" Type="http://schemas.openxmlformats.org/officeDocument/2006/relationships/hyperlink" Target="https://mindok.cz/hra/mars-teraformace/" TargetMode="External"/><Relationship Id="rId87" Type="http://schemas.openxmlformats.org/officeDocument/2006/relationships/hyperlink" Target="https://mindok.cz/hra/slovopad/" TargetMode="External"/><Relationship Id="rId110" Type="http://schemas.openxmlformats.org/officeDocument/2006/relationships/hyperlink" Target="https://mindok.cz/hra/carcassonne-rozsireni-6-kral-hrabe-a-reka/" TargetMode="External"/><Relationship Id="rId131" Type="http://schemas.openxmlformats.org/officeDocument/2006/relationships/hyperlink" Target="https://mindok.cz/hra/pharaon/" TargetMode="External"/><Relationship Id="rId152" Type="http://schemas.openxmlformats.org/officeDocument/2006/relationships/hyperlink" Target="https://mindok.cz/hra/expedice-priroda-50-zvirat-a-rostlin-potoku/" TargetMode="External"/><Relationship Id="rId173" Type="http://schemas.openxmlformats.org/officeDocument/2006/relationships/hyperlink" Target="https://mindok.cz/hry/smart-hry/" TargetMode="External"/><Relationship Id="rId194" Type="http://schemas.openxmlformats.org/officeDocument/2006/relationships/hyperlink" Target="https://mindok.cz/hra/mars-teraformace-kolonie/" TargetMode="External"/><Relationship Id="rId208" Type="http://schemas.openxmlformats.org/officeDocument/2006/relationships/hyperlink" Target="https://mindok.cz/hra/podmorska-mesta-nove-objevy/" TargetMode="External"/><Relationship Id="rId229" Type="http://schemas.openxmlformats.org/officeDocument/2006/relationships/drawing" Target="../drawings/drawing1.xml"/><Relationship Id="rId14" Type="http://schemas.openxmlformats.org/officeDocument/2006/relationships/hyperlink" Target="https://mindok.cz/hra/carcassonne-big-box-2017/" TargetMode="External"/><Relationship Id="rId35" Type="http://schemas.openxmlformats.org/officeDocument/2006/relationships/hyperlink" Target="https://mindok.cz/hra/duchova-v-koupelne/" TargetMode="External"/><Relationship Id="rId56" Type="http://schemas.openxmlformats.org/officeDocument/2006/relationships/hyperlink" Target="https://mindok.cz/hra/krabcaci/" TargetMode="External"/><Relationship Id="rId77" Type="http://schemas.openxmlformats.org/officeDocument/2006/relationships/hyperlink" Target="https://mindok.cz/hra/podmorska-mesta/" TargetMode="External"/><Relationship Id="rId100" Type="http://schemas.openxmlformats.org/officeDocument/2006/relationships/hyperlink" Target="https://mindok.cz/hra/adrenalin/" TargetMode="External"/><Relationship Id="rId8" Type="http://schemas.openxmlformats.org/officeDocument/2006/relationships/hyperlink" Target="https://mindok.cz/hra/bananagrams/" TargetMode="External"/><Relationship Id="rId98" Type="http://schemas.openxmlformats.org/officeDocument/2006/relationships/hyperlink" Target="https://mindok.cz/hra/zeme/" TargetMode="External"/><Relationship Id="rId121" Type="http://schemas.openxmlformats.org/officeDocument/2006/relationships/hyperlink" Target="https://mindok.cz/hra/legendy-zapadu-rozsireni-3-vysoke-sazky/" TargetMode="External"/><Relationship Id="rId142" Type="http://schemas.openxmlformats.org/officeDocument/2006/relationships/hyperlink" Target="https://mindok.cz/hra/sobek/" TargetMode="External"/><Relationship Id="rId163" Type="http://schemas.openxmlformats.org/officeDocument/2006/relationships/hyperlink" Target="https://mindok.cz/?s=p%C5%99%C3%ADb%C4%9Bhy+z+kostek" TargetMode="External"/><Relationship Id="rId184" Type="http://schemas.openxmlformats.org/officeDocument/2006/relationships/hyperlink" Target="https://mindok.cz/hra/stezky-tukanu/" TargetMode="External"/><Relationship Id="rId219" Type="http://schemas.openxmlformats.org/officeDocument/2006/relationships/hyperlink" Target="https://mindok.cz/hra/desiatka-junior/" TargetMode="External"/><Relationship Id="rId230" Type="http://schemas.openxmlformats.org/officeDocument/2006/relationships/table" Target="../tables/table1.xml"/><Relationship Id="rId25" Type="http://schemas.openxmlformats.org/officeDocument/2006/relationships/hyperlink" Target="https://mindok.cz/hra/cerne-historky-skutecne-pribehy/" TargetMode="External"/><Relationship Id="rId46" Type="http://schemas.openxmlformats.org/officeDocument/2006/relationships/hyperlink" Target="https://mindok.cz/hra/jurska-svaca/" TargetMode="External"/><Relationship Id="rId67" Type="http://schemas.openxmlformats.org/officeDocument/2006/relationships/hyperlink" Target="https://mindok.cz/hra/maskarni-bal/" TargetMode="External"/><Relationship Id="rId116" Type="http://schemas.openxmlformats.org/officeDocument/2006/relationships/hyperlink" Target="https://mindok.cz/hra/fauna/" TargetMode="External"/><Relationship Id="rId137" Type="http://schemas.openxmlformats.org/officeDocument/2006/relationships/hyperlink" Target="https://mindok.cz/hra/sagrada-rozsireni-nativitas/" TargetMode="External"/><Relationship Id="rId158" Type="http://schemas.openxmlformats.org/officeDocument/2006/relationships/hyperlink" Target="https://mindok.cz/hra/mnam/" TargetMode="External"/><Relationship Id="rId20" Type="http://schemas.openxmlformats.org/officeDocument/2006/relationships/hyperlink" Target="https://mindok.cz/hra/cerne-historky-1/" TargetMode="External"/><Relationship Id="rId41" Type="http://schemas.openxmlformats.org/officeDocument/2006/relationships/hyperlink" Target="https://mindok.cz/hra/expedice-priroda-50-nasich-motylu/" TargetMode="External"/><Relationship Id="rId62" Type="http://schemas.openxmlformats.org/officeDocument/2006/relationships/hyperlink" Target="https://mindok.cz/hra/kvedlalove-z-kvedlinburku/" TargetMode="External"/><Relationship Id="rId83" Type="http://schemas.openxmlformats.org/officeDocument/2006/relationships/hyperlink" Target="https://mindok.cz/hra/psi-partaci/" TargetMode="External"/><Relationship Id="rId88" Type="http://schemas.openxmlformats.org/officeDocument/2006/relationships/hyperlink" Target="https://mindok.cz/hra/superspunti-susenkam-na-stope/" TargetMode="External"/><Relationship Id="rId111" Type="http://schemas.openxmlformats.org/officeDocument/2006/relationships/hyperlink" Target="https://mindok.cz/hra/carcassonne-rozsireni-8-mosty-a-hrady/" TargetMode="External"/><Relationship Id="rId132" Type="http://schemas.openxmlformats.org/officeDocument/2006/relationships/hyperlink" Target="https://mindok.cz/hra/plysova-hlidka/" TargetMode="External"/><Relationship Id="rId153" Type="http://schemas.openxmlformats.org/officeDocument/2006/relationships/hyperlink" Target="https://mindok.cz/hra/kryci-jmena-disney/" TargetMode="External"/><Relationship Id="rId174" Type="http://schemas.openxmlformats.org/officeDocument/2006/relationships/hyperlink" Target="https://mindok.cz/hry/smart-hry/" TargetMode="External"/><Relationship Id="rId179" Type="http://schemas.openxmlformats.org/officeDocument/2006/relationships/hyperlink" Target="https://mindok.cz/hry/smart-hry/" TargetMode="External"/><Relationship Id="rId195" Type="http://schemas.openxmlformats.org/officeDocument/2006/relationships/hyperlink" Target="https://mindok.cz/hra/mars-teraformace-neklid/" TargetMode="External"/><Relationship Id="rId209" Type="http://schemas.openxmlformats.org/officeDocument/2006/relationships/hyperlink" Target="https://mindok.cz/hra/psi-park-evropsti-psi/" TargetMode="External"/><Relationship Id="rId190" Type="http://schemas.openxmlformats.org/officeDocument/2006/relationships/hyperlink" Target="https://mindok.cz/hra/divocina-severni-ameriky-deluxe/" TargetMode="External"/><Relationship Id="rId204" Type="http://schemas.openxmlformats.org/officeDocument/2006/relationships/hyperlink" Target="https://mindok.cz/hra/nemesis-lockdown-chytridi-a-doplnky-rozsireni/" TargetMode="External"/><Relationship Id="rId220" Type="http://schemas.openxmlformats.org/officeDocument/2006/relationships/hyperlink" Target="https://mindok.cz/hra/expedicia-priroda-50-nasich-kvetin/" TargetMode="External"/><Relationship Id="rId225" Type="http://schemas.openxmlformats.org/officeDocument/2006/relationships/hyperlink" Target="https://mindok.cz/hra/krycie-mena-duet/" TargetMode="External"/><Relationship Id="rId15" Type="http://schemas.openxmlformats.org/officeDocument/2006/relationships/hyperlink" Target="https://mindok.cz/hra/carcassonne-lovci-a-sberaci-2/" TargetMode="External"/><Relationship Id="rId36" Type="http://schemas.openxmlformats.org/officeDocument/2006/relationships/hyperlink" Target="https://mindok.cz/hra/expedice-priroda-50-druhu-hmyzu-a-pavouku/" TargetMode="External"/><Relationship Id="rId57" Type="http://schemas.openxmlformats.org/officeDocument/2006/relationships/hyperlink" Target="https://mindok.cz/hra/kronika-dobrodruzstvi-cesta-za-mesicnimi-kameny/" TargetMode="External"/><Relationship Id="rId106" Type="http://schemas.openxmlformats.org/officeDocument/2006/relationships/hyperlink" Target="https://mindok.cz/hra/azul-zahrady-pro-kralovnu/" TargetMode="External"/><Relationship Id="rId127" Type="http://schemas.openxmlformats.org/officeDocument/2006/relationships/hyperlink" Target="https://mindok.cz/hra/odhodlani-severni-afrika/" TargetMode="External"/><Relationship Id="rId10" Type="http://schemas.openxmlformats.org/officeDocument/2006/relationships/hyperlink" Target="https://mindok.cz/hra/carcassonne-rozsireni-1-hostince-a-katedraly/" TargetMode="External"/><Relationship Id="rId31" Type="http://schemas.openxmlformats.org/officeDocument/2006/relationships/hyperlink" Target="https://mindok.cz/hra/doba-kamenna/" TargetMode="External"/><Relationship Id="rId52" Type="http://schemas.openxmlformats.org/officeDocument/2006/relationships/hyperlink" Target="https://mindok.cz/hra/kingdomino-lovci-mamutu/" TargetMode="External"/><Relationship Id="rId73" Type="http://schemas.openxmlformats.org/officeDocument/2006/relationships/hyperlink" Target="https://mindok.cz/hra/na-vlnach-neznama/" TargetMode="External"/><Relationship Id="rId78" Type="http://schemas.openxmlformats.org/officeDocument/2006/relationships/hyperlink" Target="https://mindok.cz/hra/port-royal/" TargetMode="External"/><Relationship Id="rId94" Type="http://schemas.openxmlformats.org/officeDocument/2006/relationships/hyperlink" Target="https://mindok.cz/hra/via-magica/" TargetMode="External"/><Relationship Id="rId99" Type="http://schemas.openxmlformats.org/officeDocument/2006/relationships/hyperlink" Target="https://mindok.cz/hra/zviratka-na-palubu/" TargetMode="External"/><Relationship Id="rId101" Type="http://schemas.openxmlformats.org/officeDocument/2006/relationships/hyperlink" Target="https://mindok.cz/hra/alchymiste-kralovsky-golem/" TargetMode="External"/><Relationship Id="rId122" Type="http://schemas.openxmlformats.org/officeDocument/2006/relationships/hyperlink" Target="https://mindok.cz/hra/na-kridlech-hnizdem-asie/" TargetMode="External"/><Relationship Id="rId143" Type="http://schemas.openxmlformats.org/officeDocument/2006/relationships/hyperlink" Target="https://mindok.cz/hra/terra-mystica-ohen-a-led/" TargetMode="External"/><Relationship Id="rId148" Type="http://schemas.openxmlformats.org/officeDocument/2006/relationships/hyperlink" Target="https://mindok.cz/?s=duchov%C3%A9+z+carcassonne" TargetMode="External"/><Relationship Id="rId164" Type="http://schemas.openxmlformats.org/officeDocument/2006/relationships/hyperlink" Target="https://mindok.cz/?s=p%C5%99%C3%ADb%C4%9Bhy+z+kostek" TargetMode="External"/><Relationship Id="rId169" Type="http://schemas.openxmlformats.org/officeDocument/2006/relationships/hyperlink" Target="https://mindok.cz/hry/smart-hry/" TargetMode="External"/><Relationship Id="rId185" Type="http://schemas.openxmlformats.org/officeDocument/2006/relationships/hyperlink" Target="https://mindok.cz/hra/times-up-harry-potter/" TargetMode="External"/><Relationship Id="rId4" Type="http://schemas.openxmlformats.org/officeDocument/2006/relationships/hyperlink" Target="https://mindok.cz/hra/50-veselych-her-na-detskou-oslavu/" TargetMode="External"/><Relationship Id="rId9" Type="http://schemas.openxmlformats.org/officeDocument/2006/relationships/hyperlink" Target="https://mindok.cz/hra/bystroocko/" TargetMode="External"/><Relationship Id="rId180" Type="http://schemas.openxmlformats.org/officeDocument/2006/relationships/hyperlink" Target="https://mindok.cz/hry/smart-hry/" TargetMode="External"/><Relationship Id="rId210" Type="http://schemas.openxmlformats.org/officeDocument/2006/relationships/hyperlink" Target="https://mindok.cz/hra/psi-park-psi-hvezdy/" TargetMode="External"/><Relationship Id="rId215" Type="http://schemas.openxmlformats.org/officeDocument/2006/relationships/hyperlink" Target="https://mindok.cz/hra/stret-civilizaci-monumentalni-vydani/" TargetMode="External"/><Relationship Id="rId26" Type="http://schemas.openxmlformats.org/officeDocument/2006/relationships/hyperlink" Target="https://mindok.cz/hra/cerne-historky-zlocin-a-sex/" TargetMode="External"/><Relationship Id="rId47" Type="http://schemas.openxmlformats.org/officeDocument/2006/relationships/hyperlink" Target="https://mindok.cz/hra/jurska-veca/" TargetMode="External"/><Relationship Id="rId68" Type="http://schemas.openxmlformats.org/officeDocument/2006/relationships/hyperlink" Target="https://mindok.cz/hra/memoarrr/" TargetMode="External"/><Relationship Id="rId89" Type="http://schemas.openxmlformats.org/officeDocument/2006/relationships/hyperlink" Target="https://mindok.cz/hra/sesty-smysl/" TargetMode="External"/><Relationship Id="rId112" Type="http://schemas.openxmlformats.org/officeDocument/2006/relationships/hyperlink" Target="https://mindok.cz/hra/carcassonne-rozsireni-9-ovce-a-kopce/" TargetMode="External"/><Relationship Id="rId133" Type="http://schemas.openxmlformats.org/officeDocument/2006/relationships/hyperlink" Target="https://mindok.cz/hra/pribehy-z-kostek-doctor-who/" TargetMode="External"/><Relationship Id="rId154" Type="http://schemas.openxmlformats.org/officeDocument/2006/relationships/hyperlink" Target="https://mindok.cz/hra/kryci-jmena-duet/" TargetMode="External"/><Relationship Id="rId175" Type="http://schemas.openxmlformats.org/officeDocument/2006/relationships/hyperlink" Target="https://mindok.cz/hry/smart-hry/" TargetMode="External"/><Relationship Id="rId196" Type="http://schemas.openxmlformats.org/officeDocument/2006/relationships/hyperlink" Target="https://mindok.cz/hra/mars-teraformace-predehra/" TargetMode="External"/><Relationship Id="rId200" Type="http://schemas.openxmlformats.org/officeDocument/2006/relationships/hyperlink" Target="https://mindok.cz/hra/na-kridlech-operena-oceanie/" TargetMode="External"/><Relationship Id="rId16" Type="http://schemas.openxmlformats.org/officeDocument/2006/relationships/hyperlink" Target="https://mindok.cz/hra/carcassonne-safari/" TargetMode="External"/><Relationship Id="rId221" Type="http://schemas.openxmlformats.org/officeDocument/2006/relationships/hyperlink" Target="https://mindok.cz/hra/expedicia-priroda-50-nasich-lesnych-zvierat/" TargetMode="External"/><Relationship Id="rId37" Type="http://schemas.openxmlformats.org/officeDocument/2006/relationships/hyperlink" Target="https://mindok.cz/hra/expedice-priroda-50-zvirat-ze-zoo/" TargetMode="External"/><Relationship Id="rId58" Type="http://schemas.openxmlformats.org/officeDocument/2006/relationships/hyperlink" Target="https://mindok.cz/hra/kronika-zlocinu/" TargetMode="External"/><Relationship Id="rId79" Type="http://schemas.openxmlformats.org/officeDocument/2006/relationships/hyperlink" Target="https://mindok.cz/hra/pribehy-z-kostek-akce/" TargetMode="External"/><Relationship Id="rId102" Type="http://schemas.openxmlformats.org/officeDocument/2006/relationships/hyperlink" Target="https://mindok.cz/hra/azul/" TargetMode="External"/><Relationship Id="rId123" Type="http://schemas.openxmlformats.org/officeDocument/2006/relationships/hyperlink" Target="https://mindok.cz/hra/nebe-v-plamenech/" TargetMode="External"/><Relationship Id="rId144" Type="http://schemas.openxmlformats.org/officeDocument/2006/relationships/hyperlink" Target="https://mindok.cz/hra/tzolkin-maysky-kalendar/" TargetMode="External"/><Relationship Id="rId90" Type="http://schemas.openxmlformats.org/officeDocument/2006/relationships/hyperlink" Target="https://mindok.cz/hra/tajna-vyprava-carodeju/" TargetMode="External"/><Relationship Id="rId165" Type="http://schemas.openxmlformats.org/officeDocument/2006/relationships/hyperlink" Target="https://mindok.cz/?s=p%C5%99%C3%ADb%C4%9Bhy+z+kostek" TargetMode="External"/><Relationship Id="rId186" Type="http://schemas.openxmlformats.org/officeDocument/2006/relationships/hyperlink" Target="https://mindok.cz/hra/times-up-party/" TargetMode="External"/><Relationship Id="rId211" Type="http://schemas.openxmlformats.org/officeDocument/2006/relationships/hyperlink" Target="https://mindok.cz/hra/rivalove-nebezpecne-okruhy/" TargetMode="External"/><Relationship Id="rId27" Type="http://schemas.openxmlformats.org/officeDocument/2006/relationships/hyperlink" Target="https://mindok.cz/hra/desitka/" TargetMode="External"/><Relationship Id="rId48" Type="http://schemas.openxmlformats.org/officeDocument/2006/relationships/hyperlink" Target="https://mindok.cz/hra/kabo/" TargetMode="External"/><Relationship Id="rId69" Type="http://schemas.openxmlformats.org/officeDocument/2006/relationships/hyperlink" Target="https://mindok.cz/hra/mikromakro-mesto-zlocinu/" TargetMode="External"/><Relationship Id="rId113" Type="http://schemas.openxmlformats.org/officeDocument/2006/relationships/hyperlink" Target="https://mindok.cz/hra/caverna/" TargetMode="External"/><Relationship Id="rId134" Type="http://schemas.openxmlformats.org/officeDocument/2006/relationships/hyperlink" Target="https://mindok.cz/hra/pribehy-z-kostek-looney-tunes/" TargetMode="External"/><Relationship Id="rId80" Type="http://schemas.openxmlformats.org/officeDocument/2006/relationships/hyperlink" Target="https://mindok.cz/hra/pribehy-z-kostek-batman/" TargetMode="External"/><Relationship Id="rId155" Type="http://schemas.openxmlformats.org/officeDocument/2006/relationships/hyperlink" Target="https://mindok.cz/hra/kryci-jmena-obrazky/" TargetMode="External"/><Relationship Id="rId176" Type="http://schemas.openxmlformats.org/officeDocument/2006/relationships/hyperlink" Target="https://mindok.cz/hry/smart-hry/" TargetMode="External"/><Relationship Id="rId197" Type="http://schemas.openxmlformats.org/officeDocument/2006/relationships/hyperlink" Target="https://mindok.cz/hra/mars-teraformace-venuse/" TargetMode="External"/><Relationship Id="rId201" Type="http://schemas.openxmlformats.org/officeDocument/2006/relationships/hyperlink" Target="https://mindok.cz/hra/na-kridlech-perute-evropy/" TargetMode="External"/><Relationship Id="rId222" Type="http://schemas.openxmlformats.org/officeDocument/2006/relationships/hyperlink" Target="https://mindok.cz/hra/expedice-priroda-50-nasich-stromov/" TargetMode="External"/><Relationship Id="rId17" Type="http://schemas.openxmlformats.org/officeDocument/2006/relationships/hyperlink" Target="https://mindok.cz/hra/carcassonne-zakladni-hra/" TargetMode="External"/><Relationship Id="rId38" Type="http://schemas.openxmlformats.org/officeDocument/2006/relationships/hyperlink" Target="https://mindok.cz/hra/expedice-priroda-50-morskych-zivocichu/" TargetMode="External"/><Relationship Id="rId59" Type="http://schemas.openxmlformats.org/officeDocument/2006/relationships/hyperlink" Target="https://mindok.cz/hra/kryci-jmena/" TargetMode="External"/><Relationship Id="rId103" Type="http://schemas.openxmlformats.org/officeDocument/2006/relationships/hyperlink" Target="https://mindok.cz/hra/azul-letohradek/" TargetMode="External"/><Relationship Id="rId124" Type="http://schemas.openxmlformats.org/officeDocument/2006/relationships/hyperlink" Target="https://mindok.cz/hra/nemesis-lockdown/" TargetMode="External"/><Relationship Id="rId70" Type="http://schemas.openxmlformats.org/officeDocument/2006/relationships/hyperlink" Target="https://mindok.cz/hra/mikromakro-mesto-zlocinu-2/" TargetMode="External"/><Relationship Id="rId91" Type="http://schemas.openxmlformats.org/officeDocument/2006/relationships/hyperlink" Target="https://mindok.cz/hra/times-up-junior/" TargetMode="External"/><Relationship Id="rId145" Type="http://schemas.openxmlformats.org/officeDocument/2006/relationships/hyperlink" Target="https://mindok.cz/hra/vladci-podzemi/" TargetMode="External"/><Relationship Id="rId166" Type="http://schemas.openxmlformats.org/officeDocument/2006/relationships/hyperlink" Target="https://mindok.cz/?s=p%C5%99%C3%ADb%C4%9Bhy+z+kostek" TargetMode="External"/><Relationship Id="rId187" Type="http://schemas.openxmlformats.org/officeDocument/2006/relationships/hyperlink" Target="https://mindok.cz/hra/adrenalin-team-play-dlc-rozsireni/" TargetMode="External"/><Relationship Id="rId1" Type="http://schemas.openxmlformats.org/officeDocument/2006/relationships/hyperlink" Target="https://mindok.cz/hra/50-optickych-iluzi/" TargetMode="External"/><Relationship Id="rId212" Type="http://schemas.openxmlformats.org/officeDocument/2006/relationships/hyperlink" Target="https://mindok.cz/hry/smart-hry/" TargetMode="External"/><Relationship Id="rId28" Type="http://schemas.openxmlformats.org/officeDocument/2006/relationships/hyperlink" Target="https://mindok.cz/hra/desitka-harry-potter/" TargetMode="External"/><Relationship Id="rId49" Type="http://schemas.openxmlformats.org/officeDocument/2006/relationships/hyperlink" Target="https://mindok.cz/hra/karty-mrtveho-muze/" TargetMode="External"/><Relationship Id="rId114" Type="http://schemas.openxmlformats.org/officeDocument/2006/relationships/hyperlink" Target="https://mindok.cz/hra/carokniha/" TargetMode="External"/><Relationship Id="rId60" Type="http://schemas.openxmlformats.org/officeDocument/2006/relationships/hyperlink" Target="https://mindok.cz/hra/kryci-jmena-xxl/" TargetMode="External"/><Relationship Id="rId81" Type="http://schemas.openxmlformats.org/officeDocument/2006/relationships/hyperlink" Target="https://mindok.cz/hra/pribehy-z-kostek-divocina/" TargetMode="External"/><Relationship Id="rId135" Type="http://schemas.openxmlformats.org/officeDocument/2006/relationships/hyperlink" Target="https://mindok.cz/hra/priserky-z-podzemi/" TargetMode="External"/><Relationship Id="rId156" Type="http://schemas.openxmlformats.org/officeDocument/2006/relationships/hyperlink" Target="https://mindok.cz/hra/lama-party/" TargetMode="External"/><Relationship Id="rId177" Type="http://schemas.openxmlformats.org/officeDocument/2006/relationships/hyperlink" Target="https://mindok.cz/hry/smart-hry/" TargetMode="External"/><Relationship Id="rId198" Type="http://schemas.openxmlformats.org/officeDocument/2006/relationships/hyperlink" Target="https://mindok.cz/hra/mars-teraformace-bigbox/" TargetMode="External"/><Relationship Id="rId202" Type="http://schemas.openxmlformats.org/officeDocument/2006/relationships/hyperlink" Target="https://mindok.cz/hra/nemesis-karnomorfove-rozsireni/" TargetMode="External"/><Relationship Id="rId223" Type="http://schemas.openxmlformats.org/officeDocument/2006/relationships/hyperlink" Target="https://mindok.cz/hra/expedice-priroda-50-nasich-vtakov/" TargetMode="External"/><Relationship Id="rId18" Type="http://schemas.openxmlformats.org/officeDocument/2006/relationships/hyperlink" Target="https://mindok.cz/hra/citadela/" TargetMode="External"/><Relationship Id="rId39" Type="http://schemas.openxmlformats.org/officeDocument/2006/relationships/hyperlink" Target="https://mindok.cz/hra/expedice-priroda-50-nasich-kvetin/" TargetMode="External"/><Relationship Id="rId50" Type="http://schemas.openxmlformats.org/officeDocument/2006/relationships/hyperlink" Target="https://mindok.cz/hra/kaskadie/" TargetMode="External"/><Relationship Id="rId104" Type="http://schemas.openxmlformats.org/officeDocument/2006/relationships/hyperlink" Target="https://mindok.cz/hra/azul-mistri-cokolady/" TargetMode="External"/><Relationship Id="rId125" Type="http://schemas.openxmlformats.org/officeDocument/2006/relationships/hyperlink" Target="https://mindok.cz/hra/obrazky/" TargetMode="External"/><Relationship Id="rId146" Type="http://schemas.openxmlformats.org/officeDocument/2006/relationships/hyperlink" Target="https://mindok.cz/hra/ztraceny-ostrov-arnak/" TargetMode="External"/><Relationship Id="rId167" Type="http://schemas.openxmlformats.org/officeDocument/2006/relationships/hyperlink" Target="https://mindok.cz/?s=p%C5%99%C3%ADb%C4%9Bhy+z+kostek" TargetMode="External"/><Relationship Id="rId188" Type="http://schemas.openxmlformats.org/officeDocument/2006/relationships/hyperlink" Target="https://mindok.cz/hra/archa-nova/" TargetMode="External"/><Relationship Id="rId71" Type="http://schemas.openxmlformats.org/officeDocument/2006/relationships/hyperlink" Target="https://mindok.cz/hra/mikromakro-mesto-zlocinu-3/" TargetMode="External"/><Relationship Id="rId92" Type="http://schemas.openxmlformats.org/officeDocument/2006/relationships/hyperlink" Target="https://mindok.cz/hra/velka-kvedlinburska/" TargetMode="External"/><Relationship Id="rId213" Type="http://schemas.openxmlformats.org/officeDocument/2006/relationships/hyperlink" Target="https://mindok.cz/hry/smart-hry/" TargetMode="External"/><Relationship Id="rId2" Type="http://schemas.openxmlformats.org/officeDocument/2006/relationships/hyperlink" Target="https://mindok.cz/hra/50-veselych-her-do-auta/" TargetMode="External"/><Relationship Id="rId29" Type="http://schemas.openxmlformats.org/officeDocument/2006/relationships/hyperlink" Target="https://mindok.cz/hra/desitka-junior/" TargetMode="External"/><Relationship Id="rId40" Type="http://schemas.openxmlformats.org/officeDocument/2006/relationships/hyperlink" Target="https://mindok.cz/hra/expedice-priroda-50-nasich-lesnich-zvirat/" TargetMode="External"/><Relationship Id="rId115" Type="http://schemas.openxmlformats.org/officeDocument/2006/relationships/hyperlink" Target="https://mindok.cz/hra/doba-kamenna-stylove-k-cili/" TargetMode="External"/><Relationship Id="rId136" Type="http://schemas.openxmlformats.org/officeDocument/2006/relationships/hyperlink" Target="https://mindok.cz/hra/pulsar-2849/" TargetMode="External"/><Relationship Id="rId157" Type="http://schemas.openxmlformats.org/officeDocument/2006/relationships/hyperlink" Target="https://mindok.cz/hra/mars-teraformace-expedice-ares/" TargetMode="External"/><Relationship Id="rId178" Type="http://schemas.openxmlformats.org/officeDocument/2006/relationships/hyperlink" Target="https://mindok.cz/hry/smart-hry/" TargetMode="External"/><Relationship Id="rId61" Type="http://schemas.openxmlformats.org/officeDocument/2006/relationships/hyperlink" Target="https://mindok.cz/hra/kulisak/" TargetMode="External"/><Relationship Id="rId82" Type="http://schemas.openxmlformats.org/officeDocument/2006/relationships/hyperlink" Target="https://mindok.cz/hra/psi-park/" TargetMode="External"/><Relationship Id="rId199" Type="http://schemas.openxmlformats.org/officeDocument/2006/relationships/hyperlink" Target="https://mindok.cz/hra/mars-teraformace-vylepsene-desky-hracu/" TargetMode="External"/><Relationship Id="rId203" Type="http://schemas.openxmlformats.org/officeDocument/2006/relationships/hyperlink" Target="https://mindok.cz/hra/nemesis-psychonauti-rozsireni/" TargetMode="External"/><Relationship Id="rId19" Type="http://schemas.openxmlformats.org/officeDocument/2006/relationships/hyperlink" Target="https://mindok.cz/hra/citadela-metropole/" TargetMode="External"/><Relationship Id="rId224" Type="http://schemas.openxmlformats.org/officeDocument/2006/relationships/hyperlink" Target="https://mindok.cz/hra/krycie-mena/" TargetMode="External"/><Relationship Id="rId30" Type="http://schemas.openxmlformats.org/officeDocument/2006/relationships/hyperlink" Target="https://mindok.cz/hra/divocina-severni-ameriky/" TargetMode="External"/><Relationship Id="rId105" Type="http://schemas.openxmlformats.org/officeDocument/2006/relationships/hyperlink" Target="https://mindok.cz/hra/azul-vitraze-sintry/" TargetMode="External"/><Relationship Id="rId126" Type="http://schemas.openxmlformats.org/officeDocument/2006/relationships/hyperlink" Target="https://mindok.cz/hra/odhodlani-normandie/" TargetMode="External"/><Relationship Id="rId147" Type="http://schemas.openxmlformats.org/officeDocument/2006/relationships/hyperlink" Target="https://mindok.cz/hra/deti-z-carcassonne/" TargetMode="External"/><Relationship Id="rId168" Type="http://schemas.openxmlformats.org/officeDocument/2006/relationships/hyperlink" Target="https://mindok.cz/hry/smart-hry/" TargetMode="External"/><Relationship Id="rId51" Type="http://schemas.openxmlformats.org/officeDocument/2006/relationships/hyperlink" Target="https://mindok.cz/hra/kingdomino/" TargetMode="External"/><Relationship Id="rId72" Type="http://schemas.openxmlformats.org/officeDocument/2006/relationships/hyperlink" Target="https://mindok.cz/hra/na-kridlech/" TargetMode="External"/><Relationship Id="rId93" Type="http://schemas.openxmlformats.org/officeDocument/2006/relationships/hyperlink" Target="https://mindok.cz/hra/vez-carodejnic/" TargetMode="External"/><Relationship Id="rId189" Type="http://schemas.openxmlformats.org/officeDocument/2006/relationships/hyperlink" Target="https://mindok.cz/hra/azul-kristalova-mozaika-rozsireni/" TargetMode="External"/><Relationship Id="rId3" Type="http://schemas.openxmlformats.org/officeDocument/2006/relationships/hyperlink" Target="https://mindok.cz/hra/50-veselych-her-na-cesty/" TargetMode="External"/><Relationship Id="rId214" Type="http://schemas.openxmlformats.org/officeDocument/2006/relationships/hyperlink" Target="https://mindok.cz/hra/stezky-tukanu-privoz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8"/>
  <sheetViews>
    <sheetView tabSelected="1" zoomScale="90" zoomScaleNormal="90" workbookViewId="0">
      <selection activeCell="P98" sqref="P98"/>
    </sheetView>
  </sheetViews>
  <sheetFormatPr defaultColWidth="14.44140625" defaultRowHeight="15" customHeight="1"/>
  <cols>
    <col min="1" max="1" width="50.109375" style="35" customWidth="1"/>
    <col min="2" max="2" width="11" style="1" customWidth="1"/>
    <col min="3" max="3" width="16.33203125" style="1" customWidth="1"/>
    <col min="4" max="4" width="7.44140625" style="1" customWidth="1"/>
    <col min="5" max="5" width="8.44140625" style="1" customWidth="1"/>
    <col min="6" max="6" width="0.109375" style="1" customWidth="1"/>
    <col min="7" max="7" width="8.109375" style="8" customWidth="1"/>
    <col min="8" max="8" width="0.109375" style="2" customWidth="1"/>
    <col min="9" max="9" width="11.109375" style="2" customWidth="1"/>
    <col min="10" max="10" width="11.109375" style="7" customWidth="1"/>
    <col min="11" max="11" width="11.109375" style="2" customWidth="1"/>
    <col min="12" max="12" width="9.88671875" style="1" customWidth="1"/>
    <col min="13" max="14" width="13" style="1" customWidth="1"/>
    <col min="15" max="15" width="35.109375" style="1" customWidth="1"/>
    <col min="16" max="16" width="61.109375" style="1" bestFit="1" customWidth="1"/>
    <col min="17" max="25" width="15" style="1" customWidth="1"/>
    <col min="26" max="16384" width="14.44140625" style="1"/>
  </cols>
  <sheetData>
    <row r="1" spans="1:16" ht="24.75" customHeight="1">
      <c r="A1" s="33"/>
      <c r="B1" s="27"/>
      <c r="C1" s="60" t="s">
        <v>507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46" t="s">
        <v>0</v>
      </c>
    </row>
    <row r="2" spans="1:16" ht="24.75" customHeight="1" thickBot="1">
      <c r="A2" s="34"/>
      <c r="B2" s="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47"/>
    </row>
    <row r="3" spans="1:16" ht="27.75" customHeight="1" thickBot="1">
      <c r="A3" s="28" t="s">
        <v>1</v>
      </c>
      <c r="B3" s="10" t="s">
        <v>2</v>
      </c>
      <c r="C3" s="48" t="s">
        <v>3</v>
      </c>
      <c r="D3" s="48" t="s">
        <v>17</v>
      </c>
      <c r="E3" s="48" t="s">
        <v>4</v>
      </c>
      <c r="F3" s="48"/>
      <c r="G3" s="48" t="s">
        <v>11</v>
      </c>
      <c r="H3" s="48" t="s">
        <v>12</v>
      </c>
      <c r="I3" s="48" t="s">
        <v>13</v>
      </c>
      <c r="J3" s="49" t="s">
        <v>15</v>
      </c>
      <c r="K3" s="48" t="s">
        <v>14</v>
      </c>
      <c r="L3" s="50" t="s">
        <v>5</v>
      </c>
      <c r="M3" s="9" t="s">
        <v>6</v>
      </c>
      <c r="N3" s="51" t="s">
        <v>7</v>
      </c>
      <c r="O3" s="29" t="s">
        <v>8</v>
      </c>
      <c r="P3" s="29" t="s">
        <v>712</v>
      </c>
    </row>
    <row r="4" spans="1:16" ht="15" customHeight="1" thickBot="1">
      <c r="A4" s="30" t="s">
        <v>18</v>
      </c>
      <c r="B4" s="14" t="s">
        <v>19</v>
      </c>
      <c r="C4" s="15">
        <v>8595558301195</v>
      </c>
      <c r="D4" s="15" t="s">
        <v>20</v>
      </c>
      <c r="E4" s="16">
        <v>60</v>
      </c>
      <c r="F4" s="16">
        <v>960</v>
      </c>
      <c r="G4" s="55" t="s">
        <v>21</v>
      </c>
      <c r="H4" s="17" t="s">
        <v>22</v>
      </c>
      <c r="I4" s="41">
        <v>9.16</v>
      </c>
      <c r="J4" s="37" t="str">
        <f t="shared" ref="J4" si="0">IF($O$2 = 0,"",IF(G4 = "brutto",I4/1.2*(100-$O$2)/100,I4/1.2*(75)/100))</f>
        <v/>
      </c>
      <c r="K4" s="38" t="str">
        <f>IF(Tabulka36[[#This Row],[Sloupec9]] = "","",J4*1.2)</f>
        <v/>
      </c>
      <c r="L4" s="24"/>
      <c r="M4" s="39" t="str">
        <f t="shared" ref="M4" si="1">IF(J4 = "",IF(L4 = "","",I4*L4/1.2),IF(L4 = "","",J4*L4))</f>
        <v/>
      </c>
      <c r="N4" s="40" t="str">
        <f t="shared" ref="N4" si="2">IF(J4 = "",IF(L4 = "","",I4*L4),IF(L4 = "","",K4*L4))</f>
        <v/>
      </c>
      <c r="O4" s="31" t="str">
        <f t="shared" ref="O4:O96" si="3">IF(H4 = "","", H4)</f>
        <v xml:space="preserve">poslední kusy </v>
      </c>
      <c r="P4" s="58" t="s">
        <v>508</v>
      </c>
    </row>
    <row r="5" spans="1:16" ht="15" customHeight="1" thickBot="1">
      <c r="A5" s="32" t="s">
        <v>23</v>
      </c>
      <c r="B5" s="18" t="s">
        <v>24</v>
      </c>
      <c r="C5" s="19">
        <v>8595558301850</v>
      </c>
      <c r="D5" s="19" t="s">
        <v>20</v>
      </c>
      <c r="E5" s="20">
        <v>60</v>
      </c>
      <c r="F5" s="20">
        <v>960</v>
      </c>
      <c r="G5" s="56" t="s">
        <v>21</v>
      </c>
      <c r="H5" s="44"/>
      <c r="I5" s="42">
        <v>9.16</v>
      </c>
      <c r="J5" s="37" t="str">
        <f t="shared" ref="J5:J98" si="4">IF($O$2 = 0,"",IF(G5 = "brutto",I5/1.2*(100-$O$2)/100,I5/1.2*(75)/100))</f>
        <v/>
      </c>
      <c r="K5" s="38" t="str">
        <f>IF(Tabulka36[[#This Row],[Sloupec9]] = "","",J5*1.2)</f>
        <v/>
      </c>
      <c r="L5" s="25"/>
      <c r="M5" s="39" t="str">
        <f t="shared" ref="M5:M98" si="5">IF(J5 = "",IF(L5 = "","",I5*L5/1.2),IF(L5 = "","",J5*L5))</f>
        <v/>
      </c>
      <c r="N5" s="40" t="str">
        <f t="shared" ref="N5:N98" si="6">IF(J5 = "",IF(L5 = "","",I5*L5),IF(L5 = "","",K5*L5))</f>
        <v/>
      </c>
      <c r="O5" s="31" t="str">
        <f t="shared" si="3"/>
        <v/>
      </c>
      <c r="P5" s="58" t="s">
        <v>509</v>
      </c>
    </row>
    <row r="6" spans="1:16" ht="15" customHeight="1" thickBot="1">
      <c r="A6" s="32" t="s">
        <v>25</v>
      </c>
      <c r="B6" s="22" t="s">
        <v>26</v>
      </c>
      <c r="C6" s="23">
        <v>8595558301096</v>
      </c>
      <c r="D6" s="23" t="s">
        <v>20</v>
      </c>
      <c r="E6" s="20">
        <v>60</v>
      </c>
      <c r="F6" s="20">
        <v>960</v>
      </c>
      <c r="G6" s="56" t="s">
        <v>21</v>
      </c>
      <c r="H6" s="21"/>
      <c r="I6" s="42">
        <v>9.16</v>
      </c>
      <c r="J6" s="37" t="str">
        <f t="shared" si="4"/>
        <v/>
      </c>
      <c r="K6" s="38" t="str">
        <f>IF(Tabulka36[[#This Row],[Sloupec9]] = "","",J6*1.2)</f>
        <v/>
      </c>
      <c r="L6" s="25"/>
      <c r="M6" s="39" t="str">
        <f t="shared" si="5"/>
        <v/>
      </c>
      <c r="N6" s="40" t="str">
        <f t="shared" si="6"/>
        <v/>
      </c>
      <c r="O6" s="31" t="str">
        <f t="shared" si="3"/>
        <v/>
      </c>
      <c r="P6" s="58" t="s">
        <v>510</v>
      </c>
    </row>
    <row r="7" spans="1:16" ht="15" customHeight="1" thickBot="1">
      <c r="A7" s="32" t="s">
        <v>27</v>
      </c>
      <c r="B7" s="22" t="s">
        <v>28</v>
      </c>
      <c r="C7" s="23">
        <v>8595558301546</v>
      </c>
      <c r="D7" s="23" t="s">
        <v>20</v>
      </c>
      <c r="E7" s="20">
        <v>48</v>
      </c>
      <c r="F7" s="20">
        <v>960</v>
      </c>
      <c r="G7" s="56" t="s">
        <v>21</v>
      </c>
      <c r="H7" s="21"/>
      <c r="I7" s="42">
        <v>9.16</v>
      </c>
      <c r="J7" s="37" t="str">
        <f t="shared" si="4"/>
        <v/>
      </c>
      <c r="K7" s="38" t="str">
        <f>IF(Tabulka36[[#This Row],[Sloupec9]] = "","",J7*1.2)</f>
        <v/>
      </c>
      <c r="L7" s="25"/>
      <c r="M7" s="39" t="str">
        <f t="shared" si="5"/>
        <v/>
      </c>
      <c r="N7" s="40" t="str">
        <f t="shared" si="6"/>
        <v/>
      </c>
      <c r="O7" s="31" t="str">
        <f t="shared" si="3"/>
        <v/>
      </c>
      <c r="P7" s="58" t="s">
        <v>511</v>
      </c>
    </row>
    <row r="8" spans="1:16" ht="15" customHeight="1" thickBot="1">
      <c r="A8" s="32" t="s">
        <v>29</v>
      </c>
      <c r="B8" s="18" t="s">
        <v>30</v>
      </c>
      <c r="C8" s="23">
        <v>8595558304394</v>
      </c>
      <c r="D8" s="23" t="s">
        <v>20</v>
      </c>
      <c r="E8" s="20">
        <v>15</v>
      </c>
      <c r="F8" s="20">
        <v>540</v>
      </c>
      <c r="G8" s="56" t="s">
        <v>21</v>
      </c>
      <c r="H8" s="21"/>
      <c r="I8" s="42">
        <v>19.96</v>
      </c>
      <c r="J8" s="37" t="str">
        <f t="shared" si="4"/>
        <v/>
      </c>
      <c r="K8" s="38" t="str">
        <f>IF(Tabulka36[[#This Row],[Sloupec9]] = "","",J8*1.2)</f>
        <v/>
      </c>
      <c r="L8" s="25"/>
      <c r="M8" s="39" t="str">
        <f t="shared" si="5"/>
        <v/>
      </c>
      <c r="N8" s="40" t="str">
        <f t="shared" si="6"/>
        <v/>
      </c>
      <c r="O8" s="31" t="str">
        <f t="shared" si="3"/>
        <v/>
      </c>
      <c r="P8" s="58" t="s">
        <v>512</v>
      </c>
    </row>
    <row r="9" spans="1:16" ht="15" customHeight="1" thickBot="1">
      <c r="A9" s="32" t="s">
        <v>31</v>
      </c>
      <c r="B9" s="18" t="s">
        <v>32</v>
      </c>
      <c r="C9" s="23">
        <v>8595558304547</v>
      </c>
      <c r="D9" s="23" t="s">
        <v>33</v>
      </c>
      <c r="E9" s="20">
        <v>6</v>
      </c>
      <c r="F9" s="20">
        <v>486</v>
      </c>
      <c r="G9" s="56" t="s">
        <v>21</v>
      </c>
      <c r="H9" s="21" t="s">
        <v>22</v>
      </c>
      <c r="I9" s="42">
        <v>31.96</v>
      </c>
      <c r="J9" s="37" t="str">
        <f t="shared" si="4"/>
        <v/>
      </c>
      <c r="K9" s="38" t="str">
        <f>IF(Tabulka36[[#This Row],[Sloupec9]] = "","",J9*1.2)</f>
        <v/>
      </c>
      <c r="L9" s="25"/>
      <c r="M9" s="39" t="str">
        <f t="shared" si="5"/>
        <v/>
      </c>
      <c r="N9" s="40" t="str">
        <f t="shared" si="6"/>
        <v/>
      </c>
      <c r="O9" s="31" t="str">
        <f t="shared" si="3"/>
        <v xml:space="preserve">poslední kusy </v>
      </c>
      <c r="P9" s="58" t="s">
        <v>513</v>
      </c>
    </row>
    <row r="10" spans="1:16" ht="15" customHeight="1" thickBot="1">
      <c r="A10" s="32" t="s">
        <v>34</v>
      </c>
      <c r="B10" s="18" t="s">
        <v>35</v>
      </c>
      <c r="C10" s="23">
        <v>8595558304998</v>
      </c>
      <c r="D10" s="23" t="s">
        <v>33</v>
      </c>
      <c r="E10" s="20">
        <v>5</v>
      </c>
      <c r="F10" s="20">
        <v>150</v>
      </c>
      <c r="G10" s="56" t="s">
        <v>21</v>
      </c>
      <c r="H10" s="21" t="s">
        <v>36</v>
      </c>
      <c r="I10" s="42">
        <v>79.959999999999994</v>
      </c>
      <c r="J10" s="37" t="str">
        <f t="shared" si="4"/>
        <v/>
      </c>
      <c r="K10" s="38" t="str">
        <f>IF(Tabulka36[[#This Row],[Sloupec9]] = "","",J10*1.2)</f>
        <v/>
      </c>
      <c r="L10" s="25"/>
      <c r="M10" s="39" t="str">
        <f t="shared" si="5"/>
        <v/>
      </c>
      <c r="N10" s="40" t="str">
        <f t="shared" si="6"/>
        <v/>
      </c>
      <c r="O10" s="31" t="str">
        <f t="shared" si="3"/>
        <v xml:space="preserve">opět skladem   novinka </v>
      </c>
      <c r="P10" s="58" t="s">
        <v>514</v>
      </c>
    </row>
    <row r="11" spans="1:16" ht="15" customHeight="1" thickBot="1">
      <c r="A11" s="32" t="s">
        <v>37</v>
      </c>
      <c r="B11" s="18" t="s">
        <v>38</v>
      </c>
      <c r="C11" s="23">
        <v>8595558303816</v>
      </c>
      <c r="D11" s="23" t="s">
        <v>20</v>
      </c>
      <c r="E11" s="20">
        <v>12</v>
      </c>
      <c r="F11" s="20">
        <v>960</v>
      </c>
      <c r="G11" s="56" t="s">
        <v>21</v>
      </c>
      <c r="H11" s="21" t="s">
        <v>39</v>
      </c>
      <c r="I11" s="42">
        <v>17.96</v>
      </c>
      <c r="J11" s="37" t="str">
        <f t="shared" si="4"/>
        <v/>
      </c>
      <c r="K11" s="38" t="str">
        <f>IF(Tabulka36[[#This Row],[Sloupec9]] = "","",J11*1.2)</f>
        <v/>
      </c>
      <c r="L11" s="25"/>
      <c r="M11" s="39" t="str">
        <f t="shared" si="5"/>
        <v/>
      </c>
      <c r="N11" s="40" t="str">
        <f t="shared" si="6"/>
        <v/>
      </c>
      <c r="O11" s="31" t="str">
        <f t="shared" si="3"/>
        <v xml:space="preserve">displej 12 ks </v>
      </c>
      <c r="P11" s="58" t="s">
        <v>515</v>
      </c>
    </row>
    <row r="12" spans="1:16" ht="15" customHeight="1" thickBot="1">
      <c r="A12" s="32" t="s">
        <v>40</v>
      </c>
      <c r="B12" s="18" t="s">
        <v>41</v>
      </c>
      <c r="C12" s="23">
        <v>8595558303007</v>
      </c>
      <c r="D12" s="23" t="s">
        <v>20</v>
      </c>
      <c r="E12" s="20">
        <v>12</v>
      </c>
      <c r="F12" s="20">
        <v>768</v>
      </c>
      <c r="G12" s="56" t="s">
        <v>21</v>
      </c>
      <c r="H12" s="21" t="s">
        <v>22</v>
      </c>
      <c r="I12" s="42">
        <v>17.559999999999999</v>
      </c>
      <c r="J12" s="37" t="str">
        <f t="shared" si="4"/>
        <v/>
      </c>
      <c r="K12" s="38" t="str">
        <f>IF(Tabulka36[[#This Row],[Sloupec9]] = "","",J12*1.2)</f>
        <v/>
      </c>
      <c r="L12" s="25"/>
      <c r="M12" s="39" t="str">
        <f t="shared" si="5"/>
        <v/>
      </c>
      <c r="N12" s="40" t="str">
        <f t="shared" si="6"/>
        <v/>
      </c>
      <c r="O12" s="31" t="str">
        <f t="shared" si="3"/>
        <v xml:space="preserve">poslední kusy </v>
      </c>
      <c r="P12" s="58" t="s">
        <v>516</v>
      </c>
    </row>
    <row r="13" spans="1:16" ht="15" customHeight="1" thickBot="1">
      <c r="A13" s="32" t="s">
        <v>42</v>
      </c>
      <c r="B13" s="18" t="s">
        <v>43</v>
      </c>
      <c r="C13" s="23">
        <v>8595558300280</v>
      </c>
      <c r="D13" s="23" t="s">
        <v>20</v>
      </c>
      <c r="E13" s="20">
        <v>6</v>
      </c>
      <c r="F13" s="20">
        <v>288</v>
      </c>
      <c r="G13" s="56" t="s">
        <v>21</v>
      </c>
      <c r="H13" s="21" t="s">
        <v>44</v>
      </c>
      <c r="I13" s="42">
        <v>27.96</v>
      </c>
      <c r="J13" s="37" t="str">
        <f t="shared" si="4"/>
        <v/>
      </c>
      <c r="K13" s="38" t="str">
        <f>IF(Tabulka36[[#This Row],[Sloupec9]] = "","",J13*1.2)</f>
        <v/>
      </c>
      <c r="L13" s="25"/>
      <c r="M13" s="39" t="str">
        <f t="shared" si="5"/>
        <v/>
      </c>
      <c r="N13" s="40" t="str">
        <f t="shared" si="6"/>
        <v/>
      </c>
      <c r="O13" s="31" t="str">
        <f t="shared" si="3"/>
        <v xml:space="preserve">opět skladem </v>
      </c>
      <c r="P13" s="58" t="s">
        <v>655</v>
      </c>
    </row>
    <row r="14" spans="1:16" ht="15" customHeight="1" thickBot="1">
      <c r="A14" s="32" t="s">
        <v>45</v>
      </c>
      <c r="B14" s="18" t="s">
        <v>46</v>
      </c>
      <c r="C14" s="23">
        <v>8595558300112</v>
      </c>
      <c r="D14" s="23" t="s">
        <v>20</v>
      </c>
      <c r="E14" s="20">
        <v>12</v>
      </c>
      <c r="F14" s="20">
        <v>504</v>
      </c>
      <c r="G14" s="56" t="s">
        <v>21</v>
      </c>
      <c r="H14" s="21"/>
      <c r="I14" s="42">
        <v>15.96</v>
      </c>
      <c r="J14" s="37" t="str">
        <f t="shared" si="4"/>
        <v/>
      </c>
      <c r="K14" s="38" t="str">
        <f>IF(Tabulka36[[#This Row],[Sloupec9]] = "","",J14*1.2)</f>
        <v/>
      </c>
      <c r="L14" s="25"/>
      <c r="M14" s="39" t="str">
        <f t="shared" si="5"/>
        <v/>
      </c>
      <c r="N14" s="40" t="str">
        <f t="shared" si="6"/>
        <v/>
      </c>
      <c r="O14" s="31" t="str">
        <f t="shared" si="3"/>
        <v/>
      </c>
      <c r="P14" s="58" t="s">
        <v>517</v>
      </c>
    </row>
    <row r="15" spans="1:16" ht="15" customHeight="1" thickBot="1">
      <c r="A15" s="32" t="s">
        <v>47</v>
      </c>
      <c r="B15" s="18" t="s">
        <v>48</v>
      </c>
      <c r="C15" s="23">
        <v>8595558300129</v>
      </c>
      <c r="D15" s="23" t="s">
        <v>20</v>
      </c>
      <c r="E15" s="20">
        <v>12</v>
      </c>
      <c r="F15" s="54">
        <v>504</v>
      </c>
      <c r="G15" s="56" t="s">
        <v>21</v>
      </c>
      <c r="H15" s="21"/>
      <c r="I15" s="43">
        <v>15.96</v>
      </c>
      <c r="J15" s="52" t="str">
        <f t="shared" ref="J15:J43" si="7">IF($O$2 = 0,"",IF(G15 = "brutto",I15/1.2*(100-$O$2)/100,I15/1.2*(75)/100))</f>
        <v/>
      </c>
      <c r="K15" s="53" t="str">
        <f>IF(Tabulka36[[#This Row],[Sloupec9]] = "","",J15*1.2)</f>
        <v/>
      </c>
      <c r="L15" s="25"/>
      <c r="M15" s="39" t="str">
        <f t="shared" ref="M15:M43" si="8">IF(J15 = "",IF(L15 = "","",I15*L15/1.2),IF(L15 = "","",J15*L15))</f>
        <v/>
      </c>
      <c r="N15" s="40" t="str">
        <f t="shared" ref="N15:N43" si="9">IF(J15 = "",IF(L15 = "","",I15*L15),IF(L15 = "","",K15*L15))</f>
        <v/>
      </c>
      <c r="O15" s="31" t="str">
        <f t="shared" ref="O15:O43" si="10">IF(H15 = "","", H15)</f>
        <v/>
      </c>
      <c r="P15" s="58" t="s">
        <v>518</v>
      </c>
    </row>
    <row r="16" spans="1:16" ht="15" customHeight="1" thickBot="1">
      <c r="A16" s="32" t="s">
        <v>49</v>
      </c>
      <c r="B16" s="18" t="s">
        <v>50</v>
      </c>
      <c r="C16" s="23">
        <v>8595558300136</v>
      </c>
      <c r="D16" s="23" t="s">
        <v>20</v>
      </c>
      <c r="E16" s="20">
        <v>12</v>
      </c>
      <c r="F16" s="54">
        <v>504</v>
      </c>
      <c r="G16" s="56" t="s">
        <v>21</v>
      </c>
      <c r="H16" s="21"/>
      <c r="I16" s="43">
        <v>15.96</v>
      </c>
      <c r="J16" s="52" t="str">
        <f t="shared" si="7"/>
        <v/>
      </c>
      <c r="K16" s="53" t="str">
        <f>IF(Tabulka36[[#This Row],[Sloupec9]] = "","",J16*1.2)</f>
        <v/>
      </c>
      <c r="L16" s="25"/>
      <c r="M16" s="39" t="str">
        <f t="shared" si="8"/>
        <v/>
      </c>
      <c r="N16" s="40" t="str">
        <f t="shared" si="9"/>
        <v/>
      </c>
      <c r="O16" s="31" t="str">
        <f t="shared" si="10"/>
        <v/>
      </c>
      <c r="P16" s="58" t="s">
        <v>519</v>
      </c>
    </row>
    <row r="17" spans="1:16" ht="15" customHeight="1" thickBot="1">
      <c r="A17" s="32" t="s">
        <v>51</v>
      </c>
      <c r="B17" s="18" t="s">
        <v>52</v>
      </c>
      <c r="C17" s="23">
        <v>8595558300143</v>
      </c>
      <c r="D17" s="23" t="s">
        <v>20</v>
      </c>
      <c r="E17" s="20">
        <v>6</v>
      </c>
      <c r="F17" s="54">
        <v>360</v>
      </c>
      <c r="G17" s="56" t="s">
        <v>21</v>
      </c>
      <c r="H17" s="21"/>
      <c r="I17" s="43">
        <v>15.96</v>
      </c>
      <c r="J17" s="52" t="str">
        <f t="shared" si="7"/>
        <v/>
      </c>
      <c r="K17" s="53" t="str">
        <f>IF(Tabulka36[[#This Row],[Sloupec9]] = "","",J17*1.2)</f>
        <v/>
      </c>
      <c r="L17" s="25"/>
      <c r="M17" s="39" t="str">
        <f t="shared" si="8"/>
        <v/>
      </c>
      <c r="N17" s="40" t="str">
        <f t="shared" si="9"/>
        <v/>
      </c>
      <c r="O17" s="31" t="str">
        <f t="shared" si="10"/>
        <v/>
      </c>
      <c r="P17" s="58" t="s">
        <v>520</v>
      </c>
    </row>
    <row r="18" spans="1:16" ht="15" customHeight="1" thickBot="1">
      <c r="A18" s="32" t="s">
        <v>53</v>
      </c>
      <c r="B18" s="18" t="s">
        <v>54</v>
      </c>
      <c r="C18" s="23">
        <v>8595558302918</v>
      </c>
      <c r="D18" s="23" t="s">
        <v>55</v>
      </c>
      <c r="E18" s="20">
        <v>4</v>
      </c>
      <c r="F18" s="54">
        <v>96</v>
      </c>
      <c r="G18" s="56" t="s">
        <v>21</v>
      </c>
      <c r="H18" s="21" t="s">
        <v>22</v>
      </c>
      <c r="I18" s="43">
        <v>59.96</v>
      </c>
      <c r="J18" s="52" t="str">
        <f t="shared" si="7"/>
        <v/>
      </c>
      <c r="K18" s="53" t="str">
        <f>IF(Tabulka36[[#This Row],[Sloupec9]] = "","",J18*1.2)</f>
        <v/>
      </c>
      <c r="L18" s="25"/>
      <c r="M18" s="39" t="str">
        <f t="shared" si="8"/>
        <v/>
      </c>
      <c r="N18" s="40" t="str">
        <f t="shared" si="9"/>
        <v/>
      </c>
      <c r="O18" s="31" t="str">
        <f t="shared" si="10"/>
        <v xml:space="preserve">poslední kusy </v>
      </c>
      <c r="P18" s="58" t="s">
        <v>521</v>
      </c>
    </row>
    <row r="19" spans="1:16" ht="15" customHeight="1" thickBot="1">
      <c r="A19" s="32" t="s">
        <v>56</v>
      </c>
      <c r="B19" s="18" t="s">
        <v>57</v>
      </c>
      <c r="C19" s="23">
        <v>8595558305148</v>
      </c>
      <c r="D19" s="23" t="s">
        <v>55</v>
      </c>
      <c r="E19" s="20">
        <v>6</v>
      </c>
      <c r="F19" s="54">
        <v>210</v>
      </c>
      <c r="G19" s="56" t="s">
        <v>21</v>
      </c>
      <c r="H19" s="21" t="s">
        <v>58</v>
      </c>
      <c r="I19" s="43">
        <v>33.96</v>
      </c>
      <c r="J19" s="52" t="str">
        <f t="shared" si="7"/>
        <v/>
      </c>
      <c r="K19" s="53" t="str">
        <f>IF(Tabulka36[[#This Row],[Sloupec9]] = "","",J19*1.2)</f>
        <v/>
      </c>
      <c r="L19" s="25"/>
      <c r="M19" s="39" t="str">
        <f t="shared" si="8"/>
        <v/>
      </c>
      <c r="N19" s="40" t="str">
        <f t="shared" si="9"/>
        <v/>
      </c>
      <c r="O19" s="31" t="str">
        <f t="shared" si="10"/>
        <v xml:space="preserve">poslední kusy   novinka </v>
      </c>
      <c r="P19" s="58" t="s">
        <v>656</v>
      </c>
    </row>
    <row r="20" spans="1:16" ht="15" customHeight="1" thickBot="1">
      <c r="A20" s="32" t="s">
        <v>59</v>
      </c>
      <c r="B20" s="18" t="s">
        <v>60</v>
      </c>
      <c r="C20" s="23">
        <v>8595558300150</v>
      </c>
      <c r="D20" s="23" t="s">
        <v>61</v>
      </c>
      <c r="E20" s="20">
        <v>6</v>
      </c>
      <c r="F20" s="54">
        <v>288</v>
      </c>
      <c r="G20" s="56" t="s">
        <v>21</v>
      </c>
      <c r="H20" s="21"/>
      <c r="I20" s="43">
        <v>29.96</v>
      </c>
      <c r="J20" s="52" t="str">
        <f t="shared" si="7"/>
        <v/>
      </c>
      <c r="K20" s="53" t="str">
        <f>IF(Tabulka36[[#This Row],[Sloupec9]] = "","",J20*1.2)</f>
        <v/>
      </c>
      <c r="L20" s="25"/>
      <c r="M20" s="39" t="str">
        <f t="shared" si="8"/>
        <v/>
      </c>
      <c r="N20" s="40" t="str">
        <f t="shared" si="9"/>
        <v/>
      </c>
      <c r="O20" s="31" t="str">
        <f t="shared" si="10"/>
        <v/>
      </c>
      <c r="P20" s="58" t="s">
        <v>522</v>
      </c>
    </row>
    <row r="21" spans="1:16" ht="15" customHeight="1" thickBot="1">
      <c r="A21" s="32" t="s">
        <v>62</v>
      </c>
      <c r="B21" s="18" t="s">
        <v>63</v>
      </c>
      <c r="C21" s="23">
        <v>8595558303335</v>
      </c>
      <c r="D21" s="23" t="s">
        <v>55</v>
      </c>
      <c r="E21" s="20">
        <v>6</v>
      </c>
      <c r="F21" s="54">
        <v>288</v>
      </c>
      <c r="G21" s="56" t="s">
        <v>21</v>
      </c>
      <c r="H21" s="21" t="s">
        <v>22</v>
      </c>
      <c r="I21" s="43">
        <v>23.96</v>
      </c>
      <c r="J21" s="52" t="str">
        <f t="shared" si="7"/>
        <v/>
      </c>
      <c r="K21" s="53" t="str">
        <f>IF(Tabulka36[[#This Row],[Sloupec9]] = "","",J21*1.2)</f>
        <v/>
      </c>
      <c r="L21" s="25"/>
      <c r="M21" s="39" t="str">
        <f t="shared" si="8"/>
        <v/>
      </c>
      <c r="N21" s="40" t="str">
        <f t="shared" si="9"/>
        <v/>
      </c>
      <c r="O21" s="31" t="str">
        <f t="shared" si="10"/>
        <v xml:space="preserve">poslední kusy </v>
      </c>
      <c r="P21" s="58" t="s">
        <v>523</v>
      </c>
    </row>
    <row r="22" spans="1:16" ht="15" customHeight="1" thickBot="1">
      <c r="A22" s="32" t="s">
        <v>64</v>
      </c>
      <c r="B22" s="18" t="s">
        <v>65</v>
      </c>
      <c r="C22" s="23">
        <v>8595558300105</v>
      </c>
      <c r="D22" s="23" t="s">
        <v>20</v>
      </c>
      <c r="E22" s="20">
        <v>6</v>
      </c>
      <c r="F22" s="54">
        <v>288</v>
      </c>
      <c r="G22" s="56" t="s">
        <v>21</v>
      </c>
      <c r="H22" s="21"/>
      <c r="I22" s="43">
        <v>27.96</v>
      </c>
      <c r="J22" s="52" t="str">
        <f t="shared" si="7"/>
        <v/>
      </c>
      <c r="K22" s="53" t="str">
        <f>IF(Tabulka36[[#This Row],[Sloupec9]] = "","",J22*1.2)</f>
        <v/>
      </c>
      <c r="L22" s="25"/>
      <c r="M22" s="39" t="str">
        <f t="shared" si="8"/>
        <v/>
      </c>
      <c r="N22" s="40" t="str">
        <f t="shared" si="9"/>
        <v/>
      </c>
      <c r="O22" s="31" t="str">
        <f t="shared" si="10"/>
        <v/>
      </c>
      <c r="P22" s="58" t="s">
        <v>524</v>
      </c>
    </row>
    <row r="23" spans="1:16" ht="15" customHeight="1" thickBot="1">
      <c r="A23" s="32" t="s">
        <v>66</v>
      </c>
      <c r="B23" s="18" t="s">
        <v>67</v>
      </c>
      <c r="C23" s="23">
        <v>8595558305070</v>
      </c>
      <c r="D23" s="23" t="s">
        <v>20</v>
      </c>
      <c r="E23" s="20">
        <v>6</v>
      </c>
      <c r="F23" s="54">
        <v>540</v>
      </c>
      <c r="G23" s="56" t="s">
        <v>21</v>
      </c>
      <c r="H23" s="21" t="s">
        <v>68</v>
      </c>
      <c r="I23" s="43">
        <v>31.96</v>
      </c>
      <c r="J23" s="52" t="str">
        <f t="shared" si="7"/>
        <v/>
      </c>
      <c r="K23" s="53" t="str">
        <f>IF(Tabulka36[[#This Row],[Sloupec9]] = "","",J23*1.2)</f>
        <v/>
      </c>
      <c r="L23" s="25"/>
      <c r="M23" s="39" t="str">
        <f t="shared" si="8"/>
        <v/>
      </c>
      <c r="N23" s="40" t="str">
        <f t="shared" si="9"/>
        <v/>
      </c>
      <c r="O23" s="31" t="str">
        <f t="shared" si="10"/>
        <v xml:space="preserve">nové vydání </v>
      </c>
      <c r="P23" s="58" t="s">
        <v>525</v>
      </c>
    </row>
    <row r="24" spans="1:16" ht="15" customHeight="1" thickBot="1">
      <c r="A24" s="32" t="s">
        <v>69</v>
      </c>
      <c r="B24" s="18" t="s">
        <v>70</v>
      </c>
      <c r="C24" s="23">
        <v>8595558305254</v>
      </c>
      <c r="D24" s="23" t="s">
        <v>33</v>
      </c>
      <c r="E24" s="20">
        <v>10</v>
      </c>
      <c r="F24" s="54">
        <v>960</v>
      </c>
      <c r="G24" s="56" t="s">
        <v>21</v>
      </c>
      <c r="H24" s="21" t="s">
        <v>71</v>
      </c>
      <c r="I24" s="43">
        <v>5.96</v>
      </c>
      <c r="J24" s="52" t="str">
        <f t="shared" si="7"/>
        <v/>
      </c>
      <c r="K24" s="53" t="str">
        <f>IF(Tabulka36[[#This Row],[Sloupec9]] = "","",J24*1.2)</f>
        <v/>
      </c>
      <c r="L24" s="25"/>
      <c r="M24" s="39" t="str">
        <f t="shared" si="8"/>
        <v/>
      </c>
      <c r="N24" s="40" t="str">
        <f t="shared" si="9"/>
        <v/>
      </c>
      <c r="O24" s="31" t="str">
        <f t="shared" si="10"/>
        <v xml:space="preserve">novinka </v>
      </c>
      <c r="P24" s="58" t="s">
        <v>526</v>
      </c>
    </row>
    <row r="25" spans="1:16" ht="15" customHeight="1" thickBot="1">
      <c r="A25" s="32" t="s">
        <v>72</v>
      </c>
      <c r="B25" s="18" t="s">
        <v>73</v>
      </c>
      <c r="C25" s="23">
        <v>8595558300297</v>
      </c>
      <c r="D25" s="23" t="s">
        <v>20</v>
      </c>
      <c r="E25" s="20">
        <v>60</v>
      </c>
      <c r="F25" s="54">
        <v>960</v>
      </c>
      <c r="G25" s="56" t="s">
        <v>21</v>
      </c>
      <c r="H25" s="21"/>
      <c r="I25" s="43">
        <v>11.16</v>
      </c>
      <c r="J25" s="52" t="str">
        <f t="shared" si="7"/>
        <v/>
      </c>
      <c r="K25" s="53" t="str">
        <f>IF(Tabulka36[[#This Row],[Sloupec9]] = "","",J25*1.2)</f>
        <v/>
      </c>
      <c r="L25" s="25"/>
      <c r="M25" s="39" t="str">
        <f t="shared" si="8"/>
        <v/>
      </c>
      <c r="N25" s="40" t="str">
        <f t="shared" si="9"/>
        <v/>
      </c>
      <c r="O25" s="31" t="str">
        <f t="shared" si="10"/>
        <v/>
      </c>
      <c r="P25" s="58" t="s">
        <v>527</v>
      </c>
    </row>
    <row r="26" spans="1:16" ht="15" customHeight="1" thickBot="1">
      <c r="A26" s="32" t="s">
        <v>74</v>
      </c>
      <c r="B26" s="18" t="s">
        <v>75</v>
      </c>
      <c r="C26" s="23">
        <v>8595558300433</v>
      </c>
      <c r="D26" s="23" t="s">
        <v>20</v>
      </c>
      <c r="E26" s="20">
        <v>60</v>
      </c>
      <c r="F26" s="54">
        <v>960</v>
      </c>
      <c r="G26" s="56" t="s">
        <v>21</v>
      </c>
      <c r="H26" s="21"/>
      <c r="I26" s="43">
        <v>11.16</v>
      </c>
      <c r="J26" s="52" t="str">
        <f t="shared" si="7"/>
        <v/>
      </c>
      <c r="K26" s="53" t="str">
        <f>IF(Tabulka36[[#This Row],[Sloupec9]] = "","",J26*1.2)</f>
        <v/>
      </c>
      <c r="L26" s="25"/>
      <c r="M26" s="39" t="str">
        <f t="shared" si="8"/>
        <v/>
      </c>
      <c r="N26" s="40" t="str">
        <f t="shared" si="9"/>
        <v/>
      </c>
      <c r="O26" s="31" t="str">
        <f t="shared" si="10"/>
        <v/>
      </c>
      <c r="P26" s="58" t="s">
        <v>528</v>
      </c>
    </row>
    <row r="27" spans="1:16" ht="15" customHeight="1" thickBot="1">
      <c r="A27" s="32" t="s">
        <v>76</v>
      </c>
      <c r="B27" s="18" t="s">
        <v>77</v>
      </c>
      <c r="C27" s="23">
        <v>8595558300440</v>
      </c>
      <c r="D27" s="23" t="s">
        <v>20</v>
      </c>
      <c r="E27" s="20">
        <v>60</v>
      </c>
      <c r="F27" s="54">
        <v>960</v>
      </c>
      <c r="G27" s="56" t="s">
        <v>21</v>
      </c>
      <c r="H27" s="21"/>
      <c r="I27" s="43">
        <v>11.16</v>
      </c>
      <c r="J27" s="52" t="str">
        <f t="shared" si="7"/>
        <v/>
      </c>
      <c r="K27" s="53" t="str">
        <f>IF(Tabulka36[[#This Row],[Sloupec9]] = "","",J27*1.2)</f>
        <v/>
      </c>
      <c r="L27" s="25"/>
      <c r="M27" s="39" t="str">
        <f t="shared" si="8"/>
        <v/>
      </c>
      <c r="N27" s="40" t="str">
        <f t="shared" si="9"/>
        <v/>
      </c>
      <c r="O27" s="31" t="str">
        <f t="shared" si="10"/>
        <v/>
      </c>
      <c r="P27" s="58" t="s">
        <v>529</v>
      </c>
    </row>
    <row r="28" spans="1:16" ht="15" customHeight="1" thickBot="1">
      <c r="A28" s="32" t="s">
        <v>78</v>
      </c>
      <c r="B28" s="18" t="s">
        <v>79</v>
      </c>
      <c r="C28" s="23">
        <v>8595558301539</v>
      </c>
      <c r="D28" s="23" t="s">
        <v>20</v>
      </c>
      <c r="E28" s="20">
        <v>60</v>
      </c>
      <c r="F28" s="20">
        <v>960</v>
      </c>
      <c r="G28" s="56" t="s">
        <v>21</v>
      </c>
      <c r="H28" s="21"/>
      <c r="I28" s="43">
        <v>11.16</v>
      </c>
      <c r="J28" s="52" t="str">
        <f t="shared" si="7"/>
        <v/>
      </c>
      <c r="K28" s="53" t="str">
        <f>IF(Tabulka36[[#This Row],[Sloupec9]] = "","",J28*1.2)</f>
        <v/>
      </c>
      <c r="L28" s="25"/>
      <c r="M28" s="39" t="str">
        <f t="shared" si="8"/>
        <v/>
      </c>
      <c r="N28" s="40" t="str">
        <f t="shared" si="9"/>
        <v/>
      </c>
      <c r="O28" s="31" t="str">
        <f t="shared" si="10"/>
        <v/>
      </c>
      <c r="P28" s="58" t="s">
        <v>530</v>
      </c>
    </row>
    <row r="29" spans="1:16" ht="15" customHeight="1" thickBot="1">
      <c r="A29" s="32" t="s">
        <v>80</v>
      </c>
      <c r="B29" s="18" t="s">
        <v>81</v>
      </c>
      <c r="C29" s="23">
        <v>8595558300648</v>
      </c>
      <c r="D29" s="23" t="s">
        <v>20</v>
      </c>
      <c r="E29" s="20">
        <v>60</v>
      </c>
      <c r="F29" s="20">
        <v>960</v>
      </c>
      <c r="G29" s="56" t="s">
        <v>21</v>
      </c>
      <c r="H29" s="21"/>
      <c r="I29" s="43">
        <v>11.16</v>
      </c>
      <c r="J29" s="52" t="str">
        <f t="shared" si="7"/>
        <v/>
      </c>
      <c r="K29" s="53" t="str">
        <f>IF(Tabulka36[[#This Row],[Sloupec9]] = "","",J29*1.2)</f>
        <v/>
      </c>
      <c r="L29" s="25"/>
      <c r="M29" s="39" t="str">
        <f t="shared" si="8"/>
        <v/>
      </c>
      <c r="N29" s="40" t="str">
        <f t="shared" si="9"/>
        <v/>
      </c>
      <c r="O29" s="31" t="str">
        <f t="shared" si="10"/>
        <v/>
      </c>
      <c r="P29" s="58" t="s">
        <v>657</v>
      </c>
    </row>
    <row r="30" spans="1:16" ht="15" customHeight="1" thickBot="1">
      <c r="A30" s="32" t="s">
        <v>82</v>
      </c>
      <c r="B30" s="18" t="s">
        <v>83</v>
      </c>
      <c r="C30" s="23">
        <v>8595558301843</v>
      </c>
      <c r="D30" s="23" t="s">
        <v>20</v>
      </c>
      <c r="E30" s="20">
        <v>60</v>
      </c>
      <c r="F30" s="20">
        <v>960</v>
      </c>
      <c r="G30" s="56" t="s">
        <v>21</v>
      </c>
      <c r="H30" s="21"/>
      <c r="I30" s="43">
        <v>11.16</v>
      </c>
      <c r="J30" s="52" t="str">
        <f t="shared" si="7"/>
        <v/>
      </c>
      <c r="K30" s="53" t="str">
        <f>IF(Tabulka36[[#This Row],[Sloupec9]] = "","",J30*1.2)</f>
        <v/>
      </c>
      <c r="L30" s="25"/>
      <c r="M30" s="39" t="str">
        <f t="shared" si="8"/>
        <v/>
      </c>
      <c r="N30" s="40" t="str">
        <f t="shared" si="9"/>
        <v/>
      </c>
      <c r="O30" s="31" t="str">
        <f t="shared" si="10"/>
        <v/>
      </c>
      <c r="P30" s="58" t="s">
        <v>531</v>
      </c>
    </row>
    <row r="31" spans="1:16" ht="15" customHeight="1" thickBot="1">
      <c r="A31" s="32" t="s">
        <v>84</v>
      </c>
      <c r="B31" s="18" t="s">
        <v>85</v>
      </c>
      <c r="C31" s="23">
        <v>8595558300631</v>
      </c>
      <c r="D31" s="23" t="s">
        <v>20</v>
      </c>
      <c r="E31" s="20">
        <v>60</v>
      </c>
      <c r="F31" s="20">
        <v>960</v>
      </c>
      <c r="G31" s="56" t="s">
        <v>21</v>
      </c>
      <c r="H31" s="21"/>
      <c r="I31" s="43">
        <v>11.16</v>
      </c>
      <c r="J31" s="52" t="str">
        <f t="shared" si="7"/>
        <v/>
      </c>
      <c r="K31" s="53" t="str">
        <f>IF(Tabulka36[[#This Row],[Sloupec9]] = "","",J31*1.2)</f>
        <v/>
      </c>
      <c r="L31" s="25"/>
      <c r="M31" s="39" t="str">
        <f t="shared" si="8"/>
        <v/>
      </c>
      <c r="N31" s="40" t="str">
        <f t="shared" si="9"/>
        <v/>
      </c>
      <c r="O31" s="31" t="str">
        <f t="shared" si="10"/>
        <v/>
      </c>
      <c r="P31" s="58" t="s">
        <v>532</v>
      </c>
    </row>
    <row r="32" spans="1:16" ht="15" customHeight="1" thickBot="1">
      <c r="A32" s="32" t="s">
        <v>86</v>
      </c>
      <c r="B32" s="18" t="s">
        <v>87</v>
      </c>
      <c r="C32" s="23">
        <v>8595558301027</v>
      </c>
      <c r="D32" s="23" t="s">
        <v>20</v>
      </c>
      <c r="E32" s="20">
        <v>60</v>
      </c>
      <c r="F32" s="20">
        <v>960</v>
      </c>
      <c r="G32" s="56" t="s">
        <v>21</v>
      </c>
      <c r="H32" s="21"/>
      <c r="I32" s="43">
        <v>11.16</v>
      </c>
      <c r="J32" s="52" t="str">
        <f t="shared" si="7"/>
        <v/>
      </c>
      <c r="K32" s="53" t="str">
        <f>IF(Tabulka36[[#This Row],[Sloupec9]] = "","",J32*1.2)</f>
        <v/>
      </c>
      <c r="L32" s="25"/>
      <c r="M32" s="39" t="str">
        <f t="shared" si="8"/>
        <v/>
      </c>
      <c r="N32" s="40" t="str">
        <f t="shared" si="9"/>
        <v/>
      </c>
      <c r="O32" s="31" t="str">
        <f t="shared" si="10"/>
        <v/>
      </c>
      <c r="P32" s="58" t="s">
        <v>533</v>
      </c>
    </row>
    <row r="33" spans="1:16" ht="15" customHeight="1" thickBot="1">
      <c r="A33" s="32" t="s">
        <v>88</v>
      </c>
      <c r="B33" s="18" t="s">
        <v>89</v>
      </c>
      <c r="C33" s="23">
        <v>8595558303274</v>
      </c>
      <c r="D33" s="23" t="s">
        <v>33</v>
      </c>
      <c r="E33" s="20">
        <v>6</v>
      </c>
      <c r="F33" s="20">
        <v>360</v>
      </c>
      <c r="G33" s="56" t="s">
        <v>21</v>
      </c>
      <c r="H33" s="21"/>
      <c r="I33" s="43">
        <v>25.96</v>
      </c>
      <c r="J33" s="52" t="str">
        <f t="shared" si="7"/>
        <v/>
      </c>
      <c r="K33" s="53" t="str">
        <f>IF(Tabulka36[[#This Row],[Sloupec9]] = "","",J33*1.2)</f>
        <v/>
      </c>
      <c r="L33" s="25"/>
      <c r="M33" s="39" t="str">
        <f t="shared" si="8"/>
        <v/>
      </c>
      <c r="N33" s="40" t="str">
        <f t="shared" si="9"/>
        <v/>
      </c>
      <c r="O33" s="31" t="str">
        <f t="shared" si="10"/>
        <v/>
      </c>
      <c r="P33" s="58" t="s">
        <v>534</v>
      </c>
    </row>
    <row r="34" spans="1:16" ht="15" customHeight="1" thickBot="1">
      <c r="A34" s="32" t="s">
        <v>90</v>
      </c>
      <c r="B34" s="18" t="s">
        <v>91</v>
      </c>
      <c r="C34" s="23">
        <v>8595558303618</v>
      </c>
      <c r="D34" s="23" t="s">
        <v>33</v>
      </c>
      <c r="E34" s="20">
        <v>6</v>
      </c>
      <c r="F34" s="20">
        <v>360</v>
      </c>
      <c r="G34" s="56" t="s">
        <v>21</v>
      </c>
      <c r="H34" s="21"/>
      <c r="I34" s="43">
        <v>25.96</v>
      </c>
      <c r="J34" s="52" t="str">
        <f t="shared" si="7"/>
        <v/>
      </c>
      <c r="K34" s="53" t="str">
        <f>IF(Tabulka36[[#This Row],[Sloupec9]] = "","",J34*1.2)</f>
        <v/>
      </c>
      <c r="L34" s="25"/>
      <c r="M34" s="39" t="str">
        <f t="shared" si="8"/>
        <v/>
      </c>
      <c r="N34" s="40" t="str">
        <f t="shared" si="9"/>
        <v/>
      </c>
      <c r="O34" s="31" t="str">
        <f t="shared" si="10"/>
        <v/>
      </c>
      <c r="P34" s="58" t="s">
        <v>658</v>
      </c>
    </row>
    <row r="35" spans="1:16" ht="15" customHeight="1" thickBot="1">
      <c r="A35" s="32" t="s">
        <v>92</v>
      </c>
      <c r="B35" s="18" t="s">
        <v>93</v>
      </c>
      <c r="C35" s="23">
        <v>8595558304783</v>
      </c>
      <c r="D35" s="23" t="s">
        <v>33</v>
      </c>
      <c r="E35" s="20">
        <v>6</v>
      </c>
      <c r="F35" s="20">
        <v>360</v>
      </c>
      <c r="G35" s="56" t="s">
        <v>21</v>
      </c>
      <c r="H35" s="21"/>
      <c r="I35" s="43">
        <v>25.96</v>
      </c>
      <c r="J35" s="52" t="str">
        <f t="shared" si="7"/>
        <v/>
      </c>
      <c r="K35" s="53" t="str">
        <f>IF(Tabulka36[[#This Row],[Sloupec9]] = "","",J35*1.2)</f>
        <v/>
      </c>
      <c r="L35" s="25"/>
      <c r="M35" s="39" t="str">
        <f t="shared" si="8"/>
        <v/>
      </c>
      <c r="N35" s="40" t="str">
        <f t="shared" si="9"/>
        <v/>
      </c>
      <c r="O35" s="31" t="str">
        <f t="shared" si="10"/>
        <v/>
      </c>
      <c r="P35" s="58" t="s">
        <v>535</v>
      </c>
    </row>
    <row r="36" spans="1:16" ht="15" customHeight="1" thickBot="1">
      <c r="A36" s="32" t="s">
        <v>94</v>
      </c>
      <c r="B36" s="18" t="s">
        <v>95</v>
      </c>
      <c r="C36" s="23">
        <v>8595558304066</v>
      </c>
      <c r="D36" s="23" t="s">
        <v>33</v>
      </c>
      <c r="E36" s="20">
        <v>6</v>
      </c>
      <c r="F36" s="20">
        <v>360</v>
      </c>
      <c r="G36" s="56" t="s">
        <v>21</v>
      </c>
      <c r="H36" s="21"/>
      <c r="I36" s="43">
        <v>25.96</v>
      </c>
      <c r="J36" s="52" t="str">
        <f t="shared" si="7"/>
        <v/>
      </c>
      <c r="K36" s="53" t="str">
        <f>IF(Tabulka36[[#This Row],[Sloupec9]] = "","",J36*1.2)</f>
        <v/>
      </c>
      <c r="L36" s="25"/>
      <c r="M36" s="39" t="str">
        <f t="shared" si="8"/>
        <v/>
      </c>
      <c r="N36" s="40" t="str">
        <f t="shared" si="9"/>
        <v/>
      </c>
      <c r="O36" s="31" t="str">
        <f t="shared" si="10"/>
        <v/>
      </c>
      <c r="P36" s="58" t="s">
        <v>536</v>
      </c>
    </row>
    <row r="37" spans="1:16" ht="15" customHeight="1" thickBot="1">
      <c r="A37" s="32" t="s">
        <v>96</v>
      </c>
      <c r="B37" s="18" t="s">
        <v>97</v>
      </c>
      <c r="C37" s="23">
        <v>8595558304073</v>
      </c>
      <c r="D37" s="23" t="s">
        <v>33</v>
      </c>
      <c r="E37" s="20">
        <v>24</v>
      </c>
      <c r="F37" s="20">
        <v>960</v>
      </c>
      <c r="G37" s="56" t="s">
        <v>21</v>
      </c>
      <c r="H37" s="21" t="s">
        <v>39</v>
      </c>
      <c r="I37" s="43">
        <v>15.96</v>
      </c>
      <c r="J37" s="52" t="str">
        <f t="shared" si="7"/>
        <v/>
      </c>
      <c r="K37" s="53" t="str">
        <f>IF(Tabulka36[[#This Row],[Sloupec9]] = "","",J37*1.2)</f>
        <v/>
      </c>
      <c r="L37" s="25"/>
      <c r="M37" s="39" t="str">
        <f t="shared" si="8"/>
        <v/>
      </c>
      <c r="N37" s="40" t="str">
        <f t="shared" si="9"/>
        <v/>
      </c>
      <c r="O37" s="31" t="str">
        <f t="shared" si="10"/>
        <v xml:space="preserve">displej 12 ks </v>
      </c>
      <c r="P37" s="58" t="s">
        <v>659</v>
      </c>
    </row>
    <row r="38" spans="1:16" ht="15" customHeight="1" thickBot="1">
      <c r="A38" s="32" t="s">
        <v>98</v>
      </c>
      <c r="B38" s="18" t="s">
        <v>99</v>
      </c>
      <c r="C38" s="23">
        <v>8595558304745</v>
      </c>
      <c r="D38" s="23" t="s">
        <v>33</v>
      </c>
      <c r="E38" s="20">
        <v>5</v>
      </c>
      <c r="F38" s="20">
        <v>240</v>
      </c>
      <c r="G38" s="56" t="s">
        <v>21</v>
      </c>
      <c r="H38" s="21"/>
      <c r="I38" s="43">
        <v>55.96</v>
      </c>
      <c r="J38" s="52" t="str">
        <f t="shared" si="7"/>
        <v/>
      </c>
      <c r="K38" s="53" t="str">
        <f>IF(Tabulka36[[#This Row],[Sloupec9]] = "","",J38*1.2)</f>
        <v/>
      </c>
      <c r="L38" s="25"/>
      <c r="M38" s="39" t="str">
        <f t="shared" si="8"/>
        <v/>
      </c>
      <c r="N38" s="40" t="str">
        <f t="shared" si="9"/>
        <v/>
      </c>
      <c r="O38" s="31" t="str">
        <f t="shared" si="10"/>
        <v/>
      </c>
      <c r="P38" s="58" t="s">
        <v>537</v>
      </c>
    </row>
    <row r="39" spans="1:16" ht="15" customHeight="1" thickBot="1">
      <c r="A39" s="32" t="s">
        <v>100</v>
      </c>
      <c r="B39" s="18" t="s">
        <v>101</v>
      </c>
      <c r="C39" s="23">
        <v>8595558300082</v>
      </c>
      <c r="D39" s="23" t="s">
        <v>33</v>
      </c>
      <c r="E39" s="20">
        <v>6</v>
      </c>
      <c r="F39" s="20">
        <v>180</v>
      </c>
      <c r="G39" s="56" t="s">
        <v>21</v>
      </c>
      <c r="H39" s="21" t="s">
        <v>22</v>
      </c>
      <c r="I39" s="43">
        <v>47.96</v>
      </c>
      <c r="J39" s="52" t="str">
        <f t="shared" si="7"/>
        <v/>
      </c>
      <c r="K39" s="53" t="str">
        <f>IF(Tabulka36[[#This Row],[Sloupec9]] = "","",J39*1.2)</f>
        <v/>
      </c>
      <c r="L39" s="25"/>
      <c r="M39" s="39" t="str">
        <f t="shared" si="8"/>
        <v/>
      </c>
      <c r="N39" s="40" t="str">
        <f t="shared" si="9"/>
        <v/>
      </c>
      <c r="O39" s="31" t="str">
        <f t="shared" si="10"/>
        <v xml:space="preserve">poslední kusy </v>
      </c>
      <c r="P39" s="58" t="s">
        <v>538</v>
      </c>
    </row>
    <row r="40" spans="1:16" ht="15" customHeight="1" thickBot="1">
      <c r="A40" s="32" t="s">
        <v>102</v>
      </c>
      <c r="B40" s="18" t="s">
        <v>103</v>
      </c>
      <c r="C40" s="23">
        <v>8595558302512</v>
      </c>
      <c r="D40" s="23" t="s">
        <v>20</v>
      </c>
      <c r="E40" s="20">
        <v>6</v>
      </c>
      <c r="F40" s="20">
        <v>210</v>
      </c>
      <c r="G40" s="56" t="s">
        <v>21</v>
      </c>
      <c r="H40" s="21"/>
      <c r="I40" s="43">
        <v>29.96</v>
      </c>
      <c r="J40" s="52" t="str">
        <f t="shared" si="7"/>
        <v/>
      </c>
      <c r="K40" s="53" t="str">
        <f>IF(Tabulka36[[#This Row],[Sloupec9]] = "","",J40*1.2)</f>
        <v/>
      </c>
      <c r="L40" s="25"/>
      <c r="M40" s="39" t="str">
        <f t="shared" si="8"/>
        <v/>
      </c>
      <c r="N40" s="40" t="str">
        <f t="shared" si="9"/>
        <v/>
      </c>
      <c r="O40" s="31" t="str">
        <f t="shared" si="10"/>
        <v/>
      </c>
      <c r="P40" s="58" t="s">
        <v>539</v>
      </c>
    </row>
    <row r="41" spans="1:16" ht="15" customHeight="1" thickBot="1">
      <c r="A41" s="32" t="s">
        <v>104</v>
      </c>
      <c r="B41" s="18" t="s">
        <v>105</v>
      </c>
      <c r="C41" s="23">
        <v>8595558304165</v>
      </c>
      <c r="D41" s="23" t="s">
        <v>20</v>
      </c>
      <c r="E41" s="20">
        <v>6</v>
      </c>
      <c r="F41" s="20">
        <v>336</v>
      </c>
      <c r="G41" s="56" t="s">
        <v>21</v>
      </c>
      <c r="H41" s="21"/>
      <c r="I41" s="43">
        <v>27.96</v>
      </c>
      <c r="J41" s="52" t="str">
        <f t="shared" si="7"/>
        <v/>
      </c>
      <c r="K41" s="53" t="str">
        <f>IF(Tabulka36[[#This Row],[Sloupec9]] = "","",J41*1.2)</f>
        <v/>
      </c>
      <c r="L41" s="25"/>
      <c r="M41" s="39" t="str">
        <f t="shared" si="8"/>
        <v/>
      </c>
      <c r="N41" s="40" t="str">
        <f t="shared" si="9"/>
        <v/>
      </c>
      <c r="O41" s="31" t="str">
        <f t="shared" si="10"/>
        <v/>
      </c>
      <c r="P41" s="58" t="s">
        <v>540</v>
      </c>
    </row>
    <row r="42" spans="1:16" ht="15" customHeight="1" thickBot="1">
      <c r="A42" s="32" t="s">
        <v>106</v>
      </c>
      <c r="B42" s="18" t="s">
        <v>107</v>
      </c>
      <c r="C42" s="23">
        <v>8595558300877</v>
      </c>
      <c r="D42" s="23" t="s">
        <v>20</v>
      </c>
      <c r="E42" s="20">
        <v>12</v>
      </c>
      <c r="F42" s="20">
        <v>960</v>
      </c>
      <c r="G42" s="56" t="s">
        <v>21</v>
      </c>
      <c r="H42" s="21"/>
      <c r="I42" s="43">
        <v>17.16</v>
      </c>
      <c r="J42" s="52" t="str">
        <f t="shared" si="7"/>
        <v/>
      </c>
      <c r="K42" s="53" t="str">
        <f>IF(Tabulka36[[#This Row],[Sloupec9]] = "","",J42*1.2)</f>
        <v/>
      </c>
      <c r="L42" s="25"/>
      <c r="M42" s="39" t="str">
        <f t="shared" si="8"/>
        <v/>
      </c>
      <c r="N42" s="40" t="str">
        <f t="shared" si="9"/>
        <v/>
      </c>
      <c r="O42" s="31" t="str">
        <f t="shared" si="10"/>
        <v/>
      </c>
      <c r="P42" s="58" t="s">
        <v>541</v>
      </c>
    </row>
    <row r="43" spans="1:16" ht="15" customHeight="1" thickBot="1">
      <c r="A43" s="32" t="s">
        <v>108</v>
      </c>
      <c r="B43" s="18" t="s">
        <v>109</v>
      </c>
      <c r="C43" s="23">
        <v>8595558301041</v>
      </c>
      <c r="D43" s="23" t="s">
        <v>20</v>
      </c>
      <c r="E43" s="20">
        <v>12</v>
      </c>
      <c r="F43" s="20">
        <v>960</v>
      </c>
      <c r="G43" s="56" t="s">
        <v>21</v>
      </c>
      <c r="H43" s="21" t="s">
        <v>22</v>
      </c>
      <c r="I43" s="43">
        <v>15.16</v>
      </c>
      <c r="J43" s="52" t="str">
        <f t="shared" si="7"/>
        <v/>
      </c>
      <c r="K43" s="53" t="str">
        <f>IF(Tabulka36[[#This Row],[Sloupec9]] = "","",J43*1.2)</f>
        <v/>
      </c>
      <c r="L43" s="25"/>
      <c r="M43" s="39" t="str">
        <f t="shared" si="8"/>
        <v/>
      </c>
      <c r="N43" s="40" t="str">
        <f t="shared" si="9"/>
        <v/>
      </c>
      <c r="O43" s="31" t="str">
        <f t="shared" si="10"/>
        <v xml:space="preserve">poslední kusy </v>
      </c>
      <c r="P43" s="58" t="s">
        <v>542</v>
      </c>
    </row>
    <row r="44" spans="1:16" ht="15" customHeight="1" thickBot="1">
      <c r="A44" s="32" t="s">
        <v>110</v>
      </c>
      <c r="B44" s="18" t="s">
        <v>111</v>
      </c>
      <c r="C44" s="23">
        <v>8595558303137</v>
      </c>
      <c r="D44" s="23" t="s">
        <v>33</v>
      </c>
      <c r="E44" s="20">
        <v>60</v>
      </c>
      <c r="F44" s="20">
        <v>960</v>
      </c>
      <c r="G44" s="56" t="s">
        <v>21</v>
      </c>
      <c r="H44" s="21"/>
      <c r="I44" s="42">
        <v>9.16</v>
      </c>
      <c r="J44" s="37" t="str">
        <f t="shared" si="4"/>
        <v/>
      </c>
      <c r="K44" s="38" t="str">
        <f>IF(Tabulka36[[#This Row],[Sloupec9]] = "","",J44*1.2)</f>
        <v/>
      </c>
      <c r="L44" s="25"/>
      <c r="M44" s="39" t="str">
        <f t="shared" si="5"/>
        <v/>
      </c>
      <c r="N44" s="40" t="str">
        <f t="shared" si="6"/>
        <v/>
      </c>
      <c r="O44" s="31" t="str">
        <f t="shared" si="3"/>
        <v/>
      </c>
      <c r="P44" s="58" t="s">
        <v>543</v>
      </c>
    </row>
    <row r="45" spans="1:16" ht="15" customHeight="1" thickBot="1">
      <c r="A45" s="32" t="s">
        <v>112</v>
      </c>
      <c r="B45" s="18" t="s">
        <v>113</v>
      </c>
      <c r="C45" s="23">
        <v>8595558304004</v>
      </c>
      <c r="D45" s="23" t="s">
        <v>33</v>
      </c>
      <c r="E45" s="20">
        <v>60</v>
      </c>
      <c r="F45" s="20">
        <v>960</v>
      </c>
      <c r="G45" s="56" t="s">
        <v>21</v>
      </c>
      <c r="H45" s="21"/>
      <c r="I45" s="42">
        <v>9.16</v>
      </c>
      <c r="J45" s="37" t="str">
        <f t="shared" si="4"/>
        <v/>
      </c>
      <c r="K45" s="38" t="str">
        <f>IF(Tabulka36[[#This Row],[Sloupec9]] = "","",J45*1.2)</f>
        <v/>
      </c>
      <c r="L45" s="25"/>
      <c r="M45" s="39" t="str">
        <f t="shared" si="5"/>
        <v/>
      </c>
      <c r="N45" s="40" t="str">
        <f t="shared" si="6"/>
        <v/>
      </c>
      <c r="O45" s="31" t="str">
        <f t="shared" si="3"/>
        <v/>
      </c>
      <c r="P45" s="58" t="s">
        <v>544</v>
      </c>
    </row>
    <row r="46" spans="1:16" ht="15" customHeight="1" thickBot="1">
      <c r="A46" s="32" t="s">
        <v>114</v>
      </c>
      <c r="B46" s="18" t="s">
        <v>115</v>
      </c>
      <c r="C46" s="23">
        <v>8595558304356</v>
      </c>
      <c r="D46" s="23" t="s">
        <v>33</v>
      </c>
      <c r="E46" s="20">
        <v>60</v>
      </c>
      <c r="F46" s="20">
        <v>960</v>
      </c>
      <c r="G46" s="56" t="s">
        <v>21</v>
      </c>
      <c r="H46" s="21"/>
      <c r="I46" s="42">
        <v>9.16</v>
      </c>
      <c r="J46" s="37" t="str">
        <f t="shared" si="4"/>
        <v/>
      </c>
      <c r="K46" s="38" t="str">
        <f>IF(Tabulka36[[#This Row],[Sloupec9]] = "","",J46*1.2)</f>
        <v/>
      </c>
      <c r="L46" s="25"/>
      <c r="M46" s="39" t="str">
        <f t="shared" si="5"/>
        <v/>
      </c>
      <c r="N46" s="40" t="str">
        <f t="shared" si="6"/>
        <v/>
      </c>
      <c r="O46" s="31" t="str">
        <f t="shared" si="3"/>
        <v/>
      </c>
      <c r="P46" s="58" t="s">
        <v>545</v>
      </c>
    </row>
    <row r="47" spans="1:16" ht="15" customHeight="1" thickBot="1">
      <c r="A47" s="32" t="s">
        <v>116</v>
      </c>
      <c r="B47" s="18" t="s">
        <v>117</v>
      </c>
      <c r="C47" s="23">
        <v>8595558303045</v>
      </c>
      <c r="D47" s="23" t="s">
        <v>33</v>
      </c>
      <c r="E47" s="20">
        <v>60</v>
      </c>
      <c r="F47" s="20">
        <v>960</v>
      </c>
      <c r="G47" s="56" t="s">
        <v>21</v>
      </c>
      <c r="H47" s="21"/>
      <c r="I47" s="42">
        <v>9.16</v>
      </c>
      <c r="J47" s="37" t="str">
        <f t="shared" si="4"/>
        <v/>
      </c>
      <c r="K47" s="38" t="str">
        <f>IF(Tabulka36[[#This Row],[Sloupec9]] = "","",J47*1.2)</f>
        <v/>
      </c>
      <c r="L47" s="25"/>
      <c r="M47" s="39" t="str">
        <f t="shared" si="5"/>
        <v/>
      </c>
      <c r="N47" s="40" t="str">
        <f t="shared" si="6"/>
        <v/>
      </c>
      <c r="O47" s="31" t="str">
        <f t="shared" si="3"/>
        <v/>
      </c>
      <c r="P47" s="58" t="s">
        <v>546</v>
      </c>
    </row>
    <row r="48" spans="1:16" ht="15" customHeight="1" thickBot="1">
      <c r="A48" s="32" t="s">
        <v>118</v>
      </c>
      <c r="B48" s="18" t="s">
        <v>119</v>
      </c>
      <c r="C48" s="23">
        <v>8595558303120</v>
      </c>
      <c r="D48" s="23" t="s">
        <v>33</v>
      </c>
      <c r="E48" s="20">
        <v>60</v>
      </c>
      <c r="F48" s="20">
        <v>960</v>
      </c>
      <c r="G48" s="56" t="s">
        <v>21</v>
      </c>
      <c r="H48" s="21"/>
      <c r="I48" s="42">
        <v>9.16</v>
      </c>
      <c r="J48" s="37" t="str">
        <f t="shared" si="4"/>
        <v/>
      </c>
      <c r="K48" s="38" t="str">
        <f>IF(Tabulka36[[#This Row],[Sloupec9]] = "","",J48*1.2)</f>
        <v/>
      </c>
      <c r="L48" s="25"/>
      <c r="M48" s="39" t="str">
        <f t="shared" si="5"/>
        <v/>
      </c>
      <c r="N48" s="40" t="str">
        <f t="shared" si="6"/>
        <v/>
      </c>
      <c r="O48" s="31" t="str">
        <f t="shared" si="3"/>
        <v/>
      </c>
      <c r="P48" s="58" t="s">
        <v>547</v>
      </c>
    </row>
    <row r="49" spans="1:16" ht="15" customHeight="1" thickBot="1">
      <c r="A49" s="32" t="s">
        <v>120</v>
      </c>
      <c r="B49" s="18" t="s">
        <v>121</v>
      </c>
      <c r="C49" s="23">
        <v>8595558303441</v>
      </c>
      <c r="D49" s="23" t="s">
        <v>33</v>
      </c>
      <c r="E49" s="20">
        <v>60</v>
      </c>
      <c r="F49" s="20">
        <v>960</v>
      </c>
      <c r="G49" s="56" t="s">
        <v>21</v>
      </c>
      <c r="H49" s="21"/>
      <c r="I49" s="42">
        <v>9.16</v>
      </c>
      <c r="J49" s="37" t="str">
        <f t="shared" si="4"/>
        <v/>
      </c>
      <c r="K49" s="38" t="str">
        <f>IF(Tabulka36[[#This Row],[Sloupec9]] = "","",J49*1.2)</f>
        <v/>
      </c>
      <c r="L49" s="25"/>
      <c r="M49" s="39" t="str">
        <f t="shared" si="5"/>
        <v/>
      </c>
      <c r="N49" s="40" t="str">
        <f t="shared" si="6"/>
        <v/>
      </c>
      <c r="O49" s="31" t="str">
        <f t="shared" si="3"/>
        <v/>
      </c>
      <c r="P49" s="58" t="s">
        <v>548</v>
      </c>
    </row>
    <row r="50" spans="1:16" ht="15" customHeight="1" thickBot="1">
      <c r="A50" s="32" t="s">
        <v>122</v>
      </c>
      <c r="B50" s="18" t="s">
        <v>123</v>
      </c>
      <c r="C50" s="23">
        <v>8595558302758</v>
      </c>
      <c r="D50" s="23" t="s">
        <v>33</v>
      </c>
      <c r="E50" s="20">
        <v>60</v>
      </c>
      <c r="F50" s="20">
        <v>960</v>
      </c>
      <c r="G50" s="56" t="s">
        <v>21</v>
      </c>
      <c r="H50" s="21"/>
      <c r="I50" s="42">
        <v>9.16</v>
      </c>
      <c r="J50" s="37" t="str">
        <f t="shared" si="4"/>
        <v/>
      </c>
      <c r="K50" s="38" t="str">
        <f>IF(Tabulka36[[#This Row],[Sloupec9]] = "","",J50*1.2)</f>
        <v/>
      </c>
      <c r="L50" s="25"/>
      <c r="M50" s="39" t="str">
        <f t="shared" si="5"/>
        <v/>
      </c>
      <c r="N50" s="40" t="str">
        <f t="shared" si="6"/>
        <v/>
      </c>
      <c r="O50" s="31" t="str">
        <f t="shared" si="3"/>
        <v/>
      </c>
      <c r="P50" s="58" t="s">
        <v>549</v>
      </c>
    </row>
    <row r="51" spans="1:16" ht="15" customHeight="1" thickBot="1">
      <c r="A51" s="32" t="s">
        <v>124</v>
      </c>
      <c r="B51" s="18" t="s">
        <v>125</v>
      </c>
      <c r="C51" s="23">
        <v>8595558302765</v>
      </c>
      <c r="D51" s="23" t="s">
        <v>33</v>
      </c>
      <c r="E51" s="20">
        <v>60</v>
      </c>
      <c r="F51" s="20">
        <v>960</v>
      </c>
      <c r="G51" s="56" t="s">
        <v>21</v>
      </c>
      <c r="H51" s="21"/>
      <c r="I51" s="42">
        <v>9.16</v>
      </c>
      <c r="J51" s="37" t="str">
        <f t="shared" si="4"/>
        <v/>
      </c>
      <c r="K51" s="38" t="str">
        <f>IF(Tabulka36[[#This Row],[Sloupec9]] = "","",J51*1.2)</f>
        <v/>
      </c>
      <c r="L51" s="25"/>
      <c r="M51" s="39" t="str">
        <f t="shared" si="5"/>
        <v/>
      </c>
      <c r="N51" s="40" t="str">
        <f t="shared" si="6"/>
        <v/>
      </c>
      <c r="O51" s="31" t="str">
        <f t="shared" si="3"/>
        <v/>
      </c>
      <c r="P51" s="58" t="s">
        <v>550</v>
      </c>
    </row>
    <row r="52" spans="1:16" ht="15" customHeight="1" thickBot="1">
      <c r="A52" s="32" t="s">
        <v>126</v>
      </c>
      <c r="B52" s="22" t="s">
        <v>127</v>
      </c>
      <c r="C52" s="23">
        <v>8595558303458</v>
      </c>
      <c r="D52" s="23" t="s">
        <v>33</v>
      </c>
      <c r="E52" s="20">
        <v>60</v>
      </c>
      <c r="F52" s="20">
        <v>960</v>
      </c>
      <c r="G52" s="56" t="s">
        <v>21</v>
      </c>
      <c r="H52" s="21"/>
      <c r="I52" s="42">
        <v>9.16</v>
      </c>
      <c r="J52" s="37" t="str">
        <f t="shared" si="4"/>
        <v/>
      </c>
      <c r="K52" s="38" t="str">
        <f>IF(Tabulka36[[#This Row],[Sloupec9]] = "","",J52*1.2)</f>
        <v/>
      </c>
      <c r="L52" s="25"/>
      <c r="M52" s="39" t="str">
        <f t="shared" si="5"/>
        <v/>
      </c>
      <c r="N52" s="40" t="str">
        <f t="shared" si="6"/>
        <v/>
      </c>
      <c r="O52" s="31" t="str">
        <f t="shared" si="3"/>
        <v/>
      </c>
      <c r="P52" s="58" t="s">
        <v>551</v>
      </c>
    </row>
    <row r="53" spans="1:16" ht="15" customHeight="1" thickBot="1">
      <c r="A53" s="32" t="s">
        <v>128</v>
      </c>
      <c r="B53" s="22" t="s">
        <v>129</v>
      </c>
      <c r="C53" s="23">
        <v>8595558303434</v>
      </c>
      <c r="D53" s="23" t="s">
        <v>33</v>
      </c>
      <c r="E53" s="20">
        <v>60</v>
      </c>
      <c r="F53" s="20">
        <v>960</v>
      </c>
      <c r="G53" s="56" t="s">
        <v>21</v>
      </c>
      <c r="H53" s="21" t="s">
        <v>22</v>
      </c>
      <c r="I53" s="42">
        <v>9.16</v>
      </c>
      <c r="J53" s="37" t="str">
        <f t="shared" si="4"/>
        <v/>
      </c>
      <c r="K53" s="38" t="str">
        <f>IF(Tabulka36[[#This Row],[Sloupec9]] = "","",J53*1.2)</f>
        <v/>
      </c>
      <c r="L53" s="25"/>
      <c r="M53" s="39" t="str">
        <f t="shared" si="5"/>
        <v/>
      </c>
      <c r="N53" s="40" t="str">
        <f t="shared" si="6"/>
        <v/>
      </c>
      <c r="O53" s="31" t="str">
        <f t="shared" si="3"/>
        <v xml:space="preserve">poslední kusy </v>
      </c>
      <c r="P53" s="58" t="s">
        <v>660</v>
      </c>
    </row>
    <row r="54" spans="1:16" ht="15" customHeight="1" thickBot="1">
      <c r="A54" s="32" t="s">
        <v>130</v>
      </c>
      <c r="B54" s="22" t="s">
        <v>131</v>
      </c>
      <c r="C54" s="23">
        <v>8595558304936</v>
      </c>
      <c r="D54" s="23" t="s">
        <v>20</v>
      </c>
      <c r="E54" s="20">
        <v>6</v>
      </c>
      <c r="F54" s="20">
        <v>840</v>
      </c>
      <c r="G54" s="56" t="s">
        <v>21</v>
      </c>
      <c r="H54" s="21"/>
      <c r="I54" s="42">
        <v>27.96</v>
      </c>
      <c r="J54" s="37" t="str">
        <f t="shared" si="4"/>
        <v/>
      </c>
      <c r="K54" s="38" t="str">
        <f>IF(Tabulka36[[#This Row],[Sloupec9]] = "","",J54*1.2)</f>
        <v/>
      </c>
      <c r="L54" s="25"/>
      <c r="M54" s="39" t="str">
        <f t="shared" si="5"/>
        <v/>
      </c>
      <c r="N54" s="40" t="str">
        <f t="shared" si="6"/>
        <v/>
      </c>
      <c r="O54" s="31" t="str">
        <f t="shared" si="3"/>
        <v/>
      </c>
      <c r="P54" s="58" t="s">
        <v>552</v>
      </c>
    </row>
    <row r="55" spans="1:16" ht="15" customHeight="1" thickBot="1">
      <c r="A55" s="32" t="s">
        <v>132</v>
      </c>
      <c r="B55" s="22" t="s">
        <v>133</v>
      </c>
      <c r="C55" s="23">
        <v>8595558304134</v>
      </c>
      <c r="D55" s="23" t="s">
        <v>20</v>
      </c>
      <c r="E55" s="20">
        <v>6</v>
      </c>
      <c r="F55" s="20">
        <v>324</v>
      </c>
      <c r="G55" s="56" t="s">
        <v>21</v>
      </c>
      <c r="H55" s="21"/>
      <c r="I55" s="42">
        <v>27.96</v>
      </c>
      <c r="J55" s="37" t="str">
        <f t="shared" si="4"/>
        <v/>
      </c>
      <c r="K55" s="38" t="str">
        <f>IF(Tabulka36[[#This Row],[Sloupec9]] = "","",J55*1.2)</f>
        <v/>
      </c>
      <c r="L55" s="25"/>
      <c r="M55" s="39" t="str">
        <f t="shared" si="5"/>
        <v/>
      </c>
      <c r="N55" s="40" t="str">
        <f t="shared" si="6"/>
        <v/>
      </c>
      <c r="O55" s="31" t="str">
        <f t="shared" si="3"/>
        <v/>
      </c>
      <c r="P55" s="58" t="s">
        <v>553</v>
      </c>
    </row>
    <row r="56" spans="1:16" ht="15" customHeight="1" thickBot="1">
      <c r="A56" s="32" t="s">
        <v>134</v>
      </c>
      <c r="B56" s="22" t="s">
        <v>135</v>
      </c>
      <c r="C56" s="23">
        <v>8595558304141</v>
      </c>
      <c r="D56" s="23" t="s">
        <v>20</v>
      </c>
      <c r="E56" s="20">
        <v>6</v>
      </c>
      <c r="F56" s="20">
        <v>324</v>
      </c>
      <c r="G56" s="56" t="s">
        <v>21</v>
      </c>
      <c r="H56" s="21"/>
      <c r="I56" s="42">
        <v>27.96</v>
      </c>
      <c r="J56" s="37" t="str">
        <f t="shared" si="4"/>
        <v/>
      </c>
      <c r="K56" s="38" t="str">
        <f>IF(Tabulka36[[#This Row],[Sloupec9]] = "","",J56*1.2)</f>
        <v/>
      </c>
      <c r="L56" s="25"/>
      <c r="M56" s="39" t="str">
        <f t="shared" si="5"/>
        <v/>
      </c>
      <c r="N56" s="40" t="str">
        <f t="shared" si="6"/>
        <v/>
      </c>
      <c r="O56" s="31" t="str">
        <f t="shared" si="3"/>
        <v/>
      </c>
      <c r="P56" s="58" t="s">
        <v>554</v>
      </c>
    </row>
    <row r="57" spans="1:16" ht="15" customHeight="1" thickBot="1">
      <c r="A57" s="32" t="s">
        <v>136</v>
      </c>
      <c r="B57" s="18" t="s">
        <v>137</v>
      </c>
      <c r="C57" s="23">
        <v>8595558304332</v>
      </c>
      <c r="D57" s="23" t="s">
        <v>20</v>
      </c>
      <c r="E57" s="20">
        <v>40</v>
      </c>
      <c r="F57" s="20">
        <v>960</v>
      </c>
      <c r="G57" s="56" t="s">
        <v>21</v>
      </c>
      <c r="H57" s="21" t="s">
        <v>71</v>
      </c>
      <c r="I57" s="42">
        <v>11.96</v>
      </c>
      <c r="J57" s="37" t="str">
        <f t="shared" si="4"/>
        <v/>
      </c>
      <c r="K57" s="38" t="str">
        <f>IF(Tabulka36[[#This Row],[Sloupec9]] = "","",J57*1.2)</f>
        <v/>
      </c>
      <c r="L57" s="25"/>
      <c r="M57" s="39" t="str">
        <f t="shared" si="5"/>
        <v/>
      </c>
      <c r="N57" s="40" t="str">
        <f t="shared" si="6"/>
        <v/>
      </c>
      <c r="O57" s="31" t="str">
        <f t="shared" si="3"/>
        <v xml:space="preserve">novinka </v>
      </c>
      <c r="P57" s="58" t="s">
        <v>555</v>
      </c>
    </row>
    <row r="58" spans="1:16" ht="15" customHeight="1" thickBot="1">
      <c r="A58" s="32" t="s">
        <v>138</v>
      </c>
      <c r="B58" s="22" t="s">
        <v>139</v>
      </c>
      <c r="C58" s="23">
        <v>8595558302529</v>
      </c>
      <c r="D58" s="23" t="s">
        <v>20</v>
      </c>
      <c r="E58" s="20">
        <v>24</v>
      </c>
      <c r="F58" s="20">
        <v>960</v>
      </c>
      <c r="G58" s="56" t="s">
        <v>21</v>
      </c>
      <c r="H58" s="21"/>
      <c r="I58" s="42">
        <v>13.56</v>
      </c>
      <c r="J58" s="37" t="str">
        <f t="shared" si="4"/>
        <v/>
      </c>
      <c r="K58" s="38" t="str">
        <f>IF(Tabulka36[[#This Row],[Sloupec9]] = "","",J58*1.2)</f>
        <v/>
      </c>
      <c r="L58" s="25"/>
      <c r="M58" s="39" t="str">
        <f t="shared" si="5"/>
        <v/>
      </c>
      <c r="N58" s="40" t="str">
        <f t="shared" si="6"/>
        <v/>
      </c>
      <c r="O58" s="31" t="str">
        <f t="shared" si="3"/>
        <v/>
      </c>
      <c r="P58" s="58" t="s">
        <v>556</v>
      </c>
    </row>
    <row r="59" spans="1:16" ht="15" customHeight="1" thickBot="1">
      <c r="A59" s="32" t="s">
        <v>140</v>
      </c>
      <c r="B59" s="22" t="s">
        <v>141</v>
      </c>
      <c r="C59" s="23">
        <v>8595558304493</v>
      </c>
      <c r="D59" s="23" t="s">
        <v>33</v>
      </c>
      <c r="E59" s="20">
        <v>6</v>
      </c>
      <c r="F59" s="20">
        <v>234</v>
      </c>
      <c r="G59" s="56" t="s">
        <v>21</v>
      </c>
      <c r="H59" s="21"/>
      <c r="I59" s="42">
        <v>47.96</v>
      </c>
      <c r="J59" s="37" t="str">
        <f t="shared" si="4"/>
        <v/>
      </c>
      <c r="K59" s="38" t="str">
        <f>IF(Tabulka36[[#This Row],[Sloupec9]] = "","",J59*1.2)</f>
        <v/>
      </c>
      <c r="L59" s="25"/>
      <c r="M59" s="39" t="str">
        <f t="shared" si="5"/>
        <v/>
      </c>
      <c r="N59" s="40" t="str">
        <f t="shared" si="6"/>
        <v/>
      </c>
      <c r="O59" s="31" t="str">
        <f t="shared" si="3"/>
        <v/>
      </c>
      <c r="P59" s="58" t="s">
        <v>557</v>
      </c>
    </row>
    <row r="60" spans="1:16" ht="15" customHeight="1" thickBot="1">
      <c r="A60" s="32" t="s">
        <v>142</v>
      </c>
      <c r="B60" s="22" t="s">
        <v>143</v>
      </c>
      <c r="C60" s="23">
        <v>8595558302604</v>
      </c>
      <c r="D60" s="23" t="s">
        <v>20</v>
      </c>
      <c r="E60" s="20">
        <v>6</v>
      </c>
      <c r="F60" s="20">
        <v>528</v>
      </c>
      <c r="G60" s="56" t="s">
        <v>21</v>
      </c>
      <c r="H60" s="21"/>
      <c r="I60" s="42">
        <v>23.96</v>
      </c>
      <c r="J60" s="37" t="str">
        <f t="shared" si="4"/>
        <v/>
      </c>
      <c r="K60" s="38" t="str">
        <f>IF(Tabulka36[[#This Row],[Sloupec9]] = "","",J60*1.2)</f>
        <v/>
      </c>
      <c r="L60" s="25"/>
      <c r="M60" s="39" t="str">
        <f t="shared" si="5"/>
        <v/>
      </c>
      <c r="N60" s="40" t="str">
        <f t="shared" si="6"/>
        <v/>
      </c>
      <c r="O60" s="31" t="str">
        <f t="shared" si="3"/>
        <v/>
      </c>
      <c r="P60" s="58" t="s">
        <v>558</v>
      </c>
    </row>
    <row r="61" spans="1:16" ht="15" customHeight="1" thickBot="1">
      <c r="A61" s="32" t="s">
        <v>144</v>
      </c>
      <c r="B61" s="22" t="s">
        <v>145</v>
      </c>
      <c r="C61" s="23">
        <v>8595558304929</v>
      </c>
      <c r="D61" s="23" t="s">
        <v>20</v>
      </c>
      <c r="E61" s="20">
        <v>6</v>
      </c>
      <c r="F61" s="20">
        <v>384</v>
      </c>
      <c r="G61" s="56" t="s">
        <v>21</v>
      </c>
      <c r="H61" s="21"/>
      <c r="I61" s="42">
        <v>33.96</v>
      </c>
      <c r="J61" s="37" t="str">
        <f t="shared" si="4"/>
        <v/>
      </c>
      <c r="K61" s="38" t="str">
        <f>IF(Tabulka36[[#This Row],[Sloupec9]] = "","",J61*1.2)</f>
        <v/>
      </c>
      <c r="L61" s="25"/>
      <c r="M61" s="39" t="str">
        <f t="shared" si="5"/>
        <v/>
      </c>
      <c r="N61" s="40" t="str">
        <f t="shared" si="6"/>
        <v/>
      </c>
      <c r="O61" s="31" t="str">
        <f t="shared" si="3"/>
        <v/>
      </c>
      <c r="P61" s="58" t="s">
        <v>559</v>
      </c>
    </row>
    <row r="62" spans="1:16" ht="15" customHeight="1" thickBot="1">
      <c r="A62" s="32" t="s">
        <v>146</v>
      </c>
      <c r="B62" s="18" t="s">
        <v>147</v>
      </c>
      <c r="C62" s="23">
        <v>8595558303342</v>
      </c>
      <c r="D62" s="23" t="s">
        <v>20</v>
      </c>
      <c r="E62" s="20">
        <v>6</v>
      </c>
      <c r="F62" s="20">
        <v>672</v>
      </c>
      <c r="G62" s="56" t="s">
        <v>21</v>
      </c>
      <c r="H62" s="21"/>
      <c r="I62" s="42">
        <v>21.96</v>
      </c>
      <c r="J62" s="37" t="str">
        <f t="shared" si="4"/>
        <v/>
      </c>
      <c r="K62" s="38" t="str">
        <f>IF(Tabulka36[[#This Row],[Sloupec9]] = "","",J62*1.2)</f>
        <v/>
      </c>
      <c r="L62" s="25"/>
      <c r="M62" s="39" t="str">
        <f t="shared" si="5"/>
        <v/>
      </c>
      <c r="N62" s="40" t="str">
        <f t="shared" si="6"/>
        <v/>
      </c>
      <c r="O62" s="31" t="str">
        <f t="shared" si="3"/>
        <v/>
      </c>
      <c r="P62" s="58" t="s">
        <v>560</v>
      </c>
    </row>
    <row r="63" spans="1:16" ht="15" customHeight="1" thickBot="1">
      <c r="A63" s="32" t="s">
        <v>148</v>
      </c>
      <c r="B63" s="18" t="s">
        <v>149</v>
      </c>
      <c r="C63" s="23">
        <v>8595558304400</v>
      </c>
      <c r="D63" s="23" t="s">
        <v>20</v>
      </c>
      <c r="E63" s="20">
        <v>6</v>
      </c>
      <c r="F63" s="20">
        <v>336</v>
      </c>
      <c r="G63" s="56" t="s">
        <v>21</v>
      </c>
      <c r="H63" s="21" t="s">
        <v>22</v>
      </c>
      <c r="I63" s="42">
        <v>27.96</v>
      </c>
      <c r="J63" s="37" t="str">
        <f t="shared" si="4"/>
        <v/>
      </c>
      <c r="K63" s="38" t="str">
        <f>IF(Tabulka36[[#This Row],[Sloupec9]] = "","",J63*1.2)</f>
        <v/>
      </c>
      <c r="L63" s="25"/>
      <c r="M63" s="39" t="str">
        <f t="shared" si="5"/>
        <v/>
      </c>
      <c r="N63" s="40" t="str">
        <f t="shared" si="6"/>
        <v/>
      </c>
      <c r="O63" s="31" t="str">
        <f t="shared" si="3"/>
        <v xml:space="preserve">poslední kusy </v>
      </c>
      <c r="P63" s="58" t="s">
        <v>561</v>
      </c>
    </row>
    <row r="64" spans="1:16" ht="15" customHeight="1" thickBot="1">
      <c r="A64" s="32" t="s">
        <v>150</v>
      </c>
      <c r="B64" s="18" t="s">
        <v>151</v>
      </c>
      <c r="C64" s="23">
        <v>8595558303823</v>
      </c>
      <c r="D64" s="23" t="s">
        <v>33</v>
      </c>
      <c r="E64" s="20">
        <v>8</v>
      </c>
      <c r="F64" s="20">
        <v>504</v>
      </c>
      <c r="G64" s="56" t="s">
        <v>21</v>
      </c>
      <c r="H64" s="21" t="s">
        <v>22</v>
      </c>
      <c r="I64" s="42">
        <v>31.96</v>
      </c>
      <c r="J64" s="37" t="str">
        <f t="shared" si="4"/>
        <v/>
      </c>
      <c r="K64" s="38" t="str">
        <f>IF(Tabulka36[[#This Row],[Sloupec9]] = "","",J64*1.2)</f>
        <v/>
      </c>
      <c r="L64" s="25"/>
      <c r="M64" s="39" t="str">
        <f t="shared" si="5"/>
        <v/>
      </c>
      <c r="N64" s="40" t="str">
        <f t="shared" si="6"/>
        <v/>
      </c>
      <c r="O64" s="31" t="str">
        <f t="shared" si="3"/>
        <v xml:space="preserve">poslední kusy </v>
      </c>
      <c r="P64" s="58" t="s">
        <v>562</v>
      </c>
    </row>
    <row r="65" spans="1:16" ht="15" customHeight="1" thickBot="1">
      <c r="A65" s="32" t="s">
        <v>152</v>
      </c>
      <c r="B65" s="18" t="s">
        <v>153</v>
      </c>
      <c r="C65" s="23">
        <v>8595558303373</v>
      </c>
      <c r="D65" s="23" t="s">
        <v>20</v>
      </c>
      <c r="E65" s="20">
        <v>6</v>
      </c>
      <c r="F65" s="20">
        <v>864</v>
      </c>
      <c r="G65" s="56" t="s">
        <v>21</v>
      </c>
      <c r="H65" s="21"/>
      <c r="I65" s="42">
        <v>19.96</v>
      </c>
      <c r="J65" s="37" t="str">
        <f t="shared" si="4"/>
        <v/>
      </c>
      <c r="K65" s="38" t="str">
        <f>IF(Tabulka36[[#This Row],[Sloupec9]] = "","",J65*1.2)</f>
        <v/>
      </c>
      <c r="L65" s="25"/>
      <c r="M65" s="39" t="str">
        <f t="shared" si="5"/>
        <v/>
      </c>
      <c r="N65" s="40" t="str">
        <f t="shared" si="6"/>
        <v/>
      </c>
      <c r="O65" s="31" t="str">
        <f t="shared" si="3"/>
        <v/>
      </c>
      <c r="P65" s="58" t="s">
        <v>563</v>
      </c>
    </row>
    <row r="66" spans="1:16" ht="15" customHeight="1" thickBot="1">
      <c r="A66" s="32" t="s">
        <v>154</v>
      </c>
      <c r="B66" s="18" t="s">
        <v>155</v>
      </c>
      <c r="C66" s="23">
        <v>8595558304943</v>
      </c>
      <c r="D66" s="23" t="s">
        <v>33</v>
      </c>
      <c r="E66" s="20">
        <v>6</v>
      </c>
      <c r="F66" s="20">
        <v>336</v>
      </c>
      <c r="G66" s="56" t="s">
        <v>21</v>
      </c>
      <c r="H66" s="21" t="s">
        <v>71</v>
      </c>
      <c r="I66" s="42">
        <v>31.96</v>
      </c>
      <c r="J66" s="37" t="str">
        <f t="shared" si="4"/>
        <v/>
      </c>
      <c r="K66" s="38" t="str">
        <f>IF(Tabulka36[[#This Row],[Sloupec9]] = "","",J66*1.2)</f>
        <v/>
      </c>
      <c r="L66" s="25"/>
      <c r="M66" s="39" t="str">
        <f t="shared" si="5"/>
        <v/>
      </c>
      <c r="N66" s="40" t="str">
        <f t="shared" si="6"/>
        <v/>
      </c>
      <c r="O66" s="31" t="str">
        <f t="shared" si="3"/>
        <v xml:space="preserve">novinka </v>
      </c>
      <c r="P66" s="58" t="s">
        <v>564</v>
      </c>
    </row>
    <row r="67" spans="1:16" ht="15" customHeight="1" thickBot="1">
      <c r="A67" s="32" t="s">
        <v>156</v>
      </c>
      <c r="B67" s="18" t="s">
        <v>157</v>
      </c>
      <c r="C67" s="23">
        <v>8595558303397</v>
      </c>
      <c r="D67" s="23" t="s">
        <v>33</v>
      </c>
      <c r="E67" s="20">
        <v>6</v>
      </c>
      <c r="F67" s="20">
        <v>180</v>
      </c>
      <c r="G67" s="56" t="s">
        <v>21</v>
      </c>
      <c r="H67" s="21"/>
      <c r="I67" s="42">
        <v>39.96</v>
      </c>
      <c r="J67" s="37" t="str">
        <f t="shared" si="4"/>
        <v/>
      </c>
      <c r="K67" s="38" t="str">
        <f>IF(Tabulka36[[#This Row],[Sloupec9]] = "","",J67*1.2)</f>
        <v/>
      </c>
      <c r="L67" s="25"/>
      <c r="M67" s="39" t="str">
        <f t="shared" si="5"/>
        <v/>
      </c>
      <c r="N67" s="40" t="str">
        <f t="shared" si="6"/>
        <v/>
      </c>
      <c r="O67" s="31" t="str">
        <f t="shared" si="3"/>
        <v/>
      </c>
      <c r="P67" s="58" t="s">
        <v>565</v>
      </c>
    </row>
    <row r="68" spans="1:16" ht="15" customHeight="1" thickBot="1">
      <c r="A68" s="32" t="s">
        <v>158</v>
      </c>
      <c r="B68" s="18" t="s">
        <v>159</v>
      </c>
      <c r="C68" s="23">
        <v>8595558302239</v>
      </c>
      <c r="D68" s="23" t="s">
        <v>33</v>
      </c>
      <c r="E68" s="20">
        <v>16</v>
      </c>
      <c r="F68" s="20">
        <v>480</v>
      </c>
      <c r="G68" s="56" t="s">
        <v>21</v>
      </c>
      <c r="H68" s="21"/>
      <c r="I68" s="42">
        <v>23.96</v>
      </c>
      <c r="J68" s="37" t="str">
        <f t="shared" si="4"/>
        <v/>
      </c>
      <c r="K68" s="38" t="str">
        <f>IF(Tabulka36[[#This Row],[Sloupec9]] = "","",J68*1.2)</f>
        <v/>
      </c>
      <c r="L68" s="25"/>
      <c r="M68" s="39" t="str">
        <f t="shared" si="5"/>
        <v/>
      </c>
      <c r="N68" s="40" t="str">
        <f t="shared" si="6"/>
        <v/>
      </c>
      <c r="O68" s="31" t="str">
        <f t="shared" si="3"/>
        <v/>
      </c>
      <c r="P68" s="58" t="s">
        <v>566</v>
      </c>
    </row>
    <row r="69" spans="1:16" ht="15" customHeight="1" thickBot="1">
      <c r="A69" s="32" t="s">
        <v>160</v>
      </c>
      <c r="B69" s="18" t="s">
        <v>161</v>
      </c>
      <c r="C69" s="23">
        <v>8595558303250</v>
      </c>
      <c r="D69" s="23" t="s">
        <v>33</v>
      </c>
      <c r="E69" s="20">
        <v>6</v>
      </c>
      <c r="F69" s="20">
        <v>180</v>
      </c>
      <c r="G69" s="56" t="s">
        <v>21</v>
      </c>
      <c r="H69" s="21"/>
      <c r="I69" s="42">
        <v>39.96</v>
      </c>
      <c r="J69" s="37" t="str">
        <f t="shared" si="4"/>
        <v/>
      </c>
      <c r="K69" s="38" t="str">
        <f>IF(Tabulka36[[#This Row],[Sloupec9]] = "","",J69*1.2)</f>
        <v/>
      </c>
      <c r="L69" s="25"/>
      <c r="M69" s="39" t="str">
        <f t="shared" si="5"/>
        <v/>
      </c>
      <c r="N69" s="40" t="str">
        <f t="shared" si="6"/>
        <v/>
      </c>
      <c r="O69" s="31" t="str">
        <f t="shared" si="3"/>
        <v/>
      </c>
      <c r="P69" s="58" t="s">
        <v>567</v>
      </c>
    </row>
    <row r="70" spans="1:16" ht="15" customHeight="1" thickBot="1">
      <c r="A70" s="32" t="s">
        <v>162</v>
      </c>
      <c r="B70" s="18" t="s">
        <v>163</v>
      </c>
      <c r="C70" s="23">
        <v>8595558303878</v>
      </c>
      <c r="D70" s="23" t="s">
        <v>33</v>
      </c>
      <c r="E70" s="20">
        <v>6</v>
      </c>
      <c r="F70" s="20">
        <v>480</v>
      </c>
      <c r="G70" s="56" t="s">
        <v>21</v>
      </c>
      <c r="H70" s="21" t="s">
        <v>22</v>
      </c>
      <c r="I70" s="42">
        <v>31.96</v>
      </c>
      <c r="J70" s="37" t="str">
        <f t="shared" si="4"/>
        <v/>
      </c>
      <c r="K70" s="38" t="str">
        <f>IF(Tabulka36[[#This Row],[Sloupec9]] = "","",J70*1.2)</f>
        <v/>
      </c>
      <c r="L70" s="25"/>
      <c r="M70" s="39" t="str">
        <f t="shared" si="5"/>
        <v/>
      </c>
      <c r="N70" s="40" t="str">
        <f t="shared" si="6"/>
        <v/>
      </c>
      <c r="O70" s="31" t="str">
        <f t="shared" si="3"/>
        <v xml:space="preserve">poslední kusy </v>
      </c>
      <c r="P70" s="58" t="s">
        <v>661</v>
      </c>
    </row>
    <row r="71" spans="1:16" ht="15" customHeight="1" thickBot="1">
      <c r="A71" s="32" t="s">
        <v>164</v>
      </c>
      <c r="B71" s="18" t="s">
        <v>165</v>
      </c>
      <c r="C71" s="23">
        <v>8595558302970</v>
      </c>
      <c r="D71" s="23" t="s">
        <v>33</v>
      </c>
      <c r="E71" s="20">
        <v>16</v>
      </c>
      <c r="F71" s="20">
        <v>480</v>
      </c>
      <c r="G71" s="56" t="s">
        <v>21</v>
      </c>
      <c r="H71" s="21"/>
      <c r="I71" s="42">
        <v>23.96</v>
      </c>
      <c r="J71" s="37" t="str">
        <f t="shared" si="4"/>
        <v/>
      </c>
      <c r="K71" s="38" t="str">
        <f>IF(Tabulka36[[#This Row],[Sloupec9]] = "","",J71*1.2)</f>
        <v/>
      </c>
      <c r="L71" s="25"/>
      <c r="M71" s="39" t="str">
        <f t="shared" si="5"/>
        <v/>
      </c>
      <c r="N71" s="40" t="str">
        <f t="shared" si="6"/>
        <v/>
      </c>
      <c r="O71" s="31" t="str">
        <f t="shared" si="3"/>
        <v/>
      </c>
      <c r="P71" s="58" t="s">
        <v>662</v>
      </c>
    </row>
    <row r="72" spans="1:16" ht="15" customHeight="1" thickBot="1">
      <c r="A72" s="32" t="s">
        <v>166</v>
      </c>
      <c r="B72" s="18" t="s">
        <v>167</v>
      </c>
      <c r="C72" s="23">
        <v>8595558302581</v>
      </c>
      <c r="D72" s="23" t="s">
        <v>33</v>
      </c>
      <c r="E72" s="20">
        <v>16</v>
      </c>
      <c r="F72" s="20">
        <v>480</v>
      </c>
      <c r="G72" s="56" t="s">
        <v>21</v>
      </c>
      <c r="H72" s="21"/>
      <c r="I72" s="42">
        <v>23.96</v>
      </c>
      <c r="J72" s="37" t="str">
        <f t="shared" si="4"/>
        <v/>
      </c>
      <c r="K72" s="38" t="str">
        <f>IF(Tabulka36[[#This Row],[Sloupec9]] = "","",J72*1.2)</f>
        <v/>
      </c>
      <c r="L72" s="25"/>
      <c r="M72" s="39" t="str">
        <f t="shared" si="5"/>
        <v/>
      </c>
      <c r="N72" s="40" t="str">
        <f t="shared" si="6"/>
        <v/>
      </c>
      <c r="O72" s="31" t="str">
        <f t="shared" si="3"/>
        <v/>
      </c>
      <c r="P72" s="58" t="s">
        <v>663</v>
      </c>
    </row>
    <row r="73" spans="1:16" ht="15" customHeight="1" thickBot="1">
      <c r="A73" s="32" t="s">
        <v>168</v>
      </c>
      <c r="B73" s="18" t="s">
        <v>169</v>
      </c>
      <c r="C73" s="23">
        <v>8595558304479</v>
      </c>
      <c r="D73" s="23" t="s">
        <v>20</v>
      </c>
      <c r="E73" s="20">
        <v>6</v>
      </c>
      <c r="F73" s="20">
        <v>324</v>
      </c>
      <c r="G73" s="56" t="s">
        <v>21</v>
      </c>
      <c r="H73" s="21"/>
      <c r="I73" s="42">
        <v>31.96</v>
      </c>
      <c r="J73" s="37" t="str">
        <f t="shared" si="4"/>
        <v/>
      </c>
      <c r="K73" s="38" t="str">
        <f>IF(Tabulka36[[#This Row],[Sloupec9]] = "","",J73*1.2)</f>
        <v/>
      </c>
      <c r="L73" s="25"/>
      <c r="M73" s="39" t="str">
        <f t="shared" si="5"/>
        <v/>
      </c>
      <c r="N73" s="40" t="str">
        <f t="shared" si="6"/>
        <v/>
      </c>
      <c r="O73" s="31" t="str">
        <f t="shared" si="3"/>
        <v/>
      </c>
      <c r="P73" s="58" t="s">
        <v>568</v>
      </c>
    </row>
    <row r="74" spans="1:16" ht="15" customHeight="1" thickBot="1">
      <c r="A74" s="32" t="s">
        <v>170</v>
      </c>
      <c r="B74" s="18" t="s">
        <v>171</v>
      </c>
      <c r="C74" s="23">
        <v>8595558303830</v>
      </c>
      <c r="D74" s="23" t="s">
        <v>20</v>
      </c>
      <c r="E74" s="20">
        <v>6</v>
      </c>
      <c r="F74" s="20">
        <v>150</v>
      </c>
      <c r="G74" s="56" t="s">
        <v>21</v>
      </c>
      <c r="H74" s="21"/>
      <c r="I74" s="42">
        <v>47.96</v>
      </c>
      <c r="J74" s="37" t="str">
        <f t="shared" si="4"/>
        <v/>
      </c>
      <c r="K74" s="38" t="str">
        <f>IF(Tabulka36[[#This Row],[Sloupec9]] = "","",J74*1.2)</f>
        <v/>
      </c>
      <c r="L74" s="25"/>
      <c r="M74" s="39" t="str">
        <f t="shared" si="5"/>
        <v/>
      </c>
      <c r="N74" s="40" t="str">
        <f t="shared" si="6"/>
        <v/>
      </c>
      <c r="O74" s="31" t="str">
        <f t="shared" si="3"/>
        <v/>
      </c>
      <c r="P74" s="58" t="s">
        <v>569</v>
      </c>
    </row>
    <row r="75" spans="1:16" ht="15" customHeight="1" thickBot="1">
      <c r="A75" s="32" t="s">
        <v>172</v>
      </c>
      <c r="B75" s="18" t="s">
        <v>173</v>
      </c>
      <c r="C75" s="23">
        <v>8595558304301</v>
      </c>
      <c r="D75" s="23" t="s">
        <v>20</v>
      </c>
      <c r="E75" s="20">
        <v>12</v>
      </c>
      <c r="F75" s="20">
        <v>960</v>
      </c>
      <c r="G75" s="56" t="s">
        <v>21</v>
      </c>
      <c r="H75" s="21"/>
      <c r="I75" s="42">
        <v>11.96</v>
      </c>
      <c r="J75" s="37" t="str">
        <f t="shared" si="4"/>
        <v/>
      </c>
      <c r="K75" s="38" t="str">
        <f>IF(Tabulka36[[#This Row],[Sloupec9]] = "","",J75*1.2)</f>
        <v/>
      </c>
      <c r="L75" s="25"/>
      <c r="M75" s="39" t="str">
        <f t="shared" si="5"/>
        <v/>
      </c>
      <c r="N75" s="40" t="str">
        <f t="shared" si="6"/>
        <v/>
      </c>
      <c r="O75" s="31" t="str">
        <f t="shared" si="3"/>
        <v/>
      </c>
      <c r="P75" s="58" t="s">
        <v>664</v>
      </c>
    </row>
    <row r="76" spans="1:16" ht="15" customHeight="1" thickBot="1">
      <c r="A76" s="32" t="s">
        <v>174</v>
      </c>
      <c r="B76" s="18" t="s">
        <v>175</v>
      </c>
      <c r="C76" s="23"/>
      <c r="D76" s="23"/>
      <c r="E76" s="20">
        <v>4</v>
      </c>
      <c r="F76" s="20">
        <v>60</v>
      </c>
      <c r="G76" s="56" t="s">
        <v>21</v>
      </c>
      <c r="H76" s="21" t="s">
        <v>176</v>
      </c>
      <c r="I76" s="42">
        <v>95.88</v>
      </c>
      <c r="J76" s="37" t="str">
        <f t="shared" si="4"/>
        <v/>
      </c>
      <c r="K76" s="38" t="str">
        <f>IF(Tabulka36[[#This Row],[Sloupec9]] = "","",J76*1.2)</f>
        <v/>
      </c>
      <c r="L76" s="25"/>
      <c r="M76" s="39" t="str">
        <f t="shared" si="5"/>
        <v/>
      </c>
      <c r="N76" s="40" t="str">
        <f t="shared" si="6"/>
        <v/>
      </c>
      <c r="O76" s="31" t="str">
        <f t="shared" si="3"/>
        <v xml:space="preserve">základ + všechna 3 rozšíření </v>
      </c>
      <c r="P76" s="59"/>
    </row>
    <row r="77" spans="1:16" ht="15" customHeight="1" thickBot="1">
      <c r="A77" s="32" t="s">
        <v>177</v>
      </c>
      <c r="B77" s="18" t="s">
        <v>178</v>
      </c>
      <c r="C77" s="23">
        <v>8595558301942</v>
      </c>
      <c r="D77" s="23" t="s">
        <v>20</v>
      </c>
      <c r="E77" s="20">
        <v>12</v>
      </c>
      <c r="F77" s="20">
        <v>960</v>
      </c>
      <c r="G77" s="56" t="s">
        <v>21</v>
      </c>
      <c r="H77" s="21" t="s">
        <v>22</v>
      </c>
      <c r="I77" s="42">
        <v>9.9600000000000009</v>
      </c>
      <c r="J77" s="37" t="str">
        <f t="shared" si="4"/>
        <v/>
      </c>
      <c r="K77" s="38" t="str">
        <f>IF(Tabulka36[[#This Row],[Sloupec9]] = "","",J77*1.2)</f>
        <v/>
      </c>
      <c r="L77" s="25"/>
      <c r="M77" s="39" t="str">
        <f t="shared" si="5"/>
        <v/>
      </c>
      <c r="N77" s="40" t="str">
        <f t="shared" si="6"/>
        <v/>
      </c>
      <c r="O77" s="31" t="str">
        <f t="shared" si="3"/>
        <v xml:space="preserve">poslední kusy </v>
      </c>
      <c r="P77" s="58" t="s">
        <v>570</v>
      </c>
    </row>
    <row r="78" spans="1:16" ht="15" customHeight="1" thickBot="1">
      <c r="A78" s="32" t="s">
        <v>179</v>
      </c>
      <c r="B78" s="18" t="s">
        <v>180</v>
      </c>
      <c r="C78" s="23">
        <v>8595558304233</v>
      </c>
      <c r="D78" s="23" t="s">
        <v>33</v>
      </c>
      <c r="E78" s="20">
        <v>12</v>
      </c>
      <c r="F78" s="20">
        <v>960</v>
      </c>
      <c r="G78" s="56" t="s">
        <v>21</v>
      </c>
      <c r="H78" s="21"/>
      <c r="I78" s="42">
        <v>15.96</v>
      </c>
      <c r="J78" s="37" t="str">
        <f t="shared" si="4"/>
        <v/>
      </c>
      <c r="K78" s="38" t="str">
        <f>IF(Tabulka36[[#This Row],[Sloupec9]] = "","",J78*1.2)</f>
        <v/>
      </c>
      <c r="L78" s="25"/>
      <c r="M78" s="39" t="str">
        <f t="shared" si="5"/>
        <v/>
      </c>
      <c r="N78" s="40" t="str">
        <f t="shared" si="6"/>
        <v/>
      </c>
      <c r="O78" s="31" t="str">
        <f t="shared" si="3"/>
        <v/>
      </c>
      <c r="P78" s="58" t="s">
        <v>571</v>
      </c>
    </row>
    <row r="79" spans="1:16" ht="15" customHeight="1" thickBot="1">
      <c r="A79" s="32" t="s">
        <v>181</v>
      </c>
      <c r="B79" s="18" t="s">
        <v>182</v>
      </c>
      <c r="C79" s="23">
        <v>8595558304240</v>
      </c>
      <c r="D79" s="23" t="s">
        <v>33</v>
      </c>
      <c r="E79" s="20">
        <v>12</v>
      </c>
      <c r="F79" s="20">
        <v>960</v>
      </c>
      <c r="G79" s="56" t="s">
        <v>21</v>
      </c>
      <c r="H79" s="21"/>
      <c r="I79" s="42">
        <v>15.96</v>
      </c>
      <c r="J79" s="37" t="str">
        <f t="shared" si="4"/>
        <v/>
      </c>
      <c r="K79" s="38" t="str">
        <f>IF(Tabulka36[[#This Row],[Sloupec9]] = "","",J79*1.2)</f>
        <v/>
      </c>
      <c r="L79" s="25"/>
      <c r="M79" s="39" t="str">
        <f t="shared" si="5"/>
        <v/>
      </c>
      <c r="N79" s="40" t="str">
        <f t="shared" si="6"/>
        <v/>
      </c>
      <c r="O79" s="31" t="str">
        <f t="shared" si="3"/>
        <v/>
      </c>
      <c r="P79" s="58" t="s">
        <v>572</v>
      </c>
    </row>
    <row r="80" spans="1:16" ht="15" customHeight="1" thickBot="1">
      <c r="A80" s="32" t="s">
        <v>183</v>
      </c>
      <c r="B80" s="18" t="s">
        <v>184</v>
      </c>
      <c r="C80" s="23">
        <v>8595558302697</v>
      </c>
      <c r="D80" s="23" t="s">
        <v>33</v>
      </c>
      <c r="E80" s="20">
        <v>6</v>
      </c>
      <c r="F80" s="20">
        <v>150</v>
      </c>
      <c r="G80" s="56" t="s">
        <v>21</v>
      </c>
      <c r="H80" s="21"/>
      <c r="I80" s="42">
        <v>55.96</v>
      </c>
      <c r="J80" s="37" t="str">
        <f t="shared" si="4"/>
        <v/>
      </c>
      <c r="K80" s="38" t="str">
        <f>IF(Tabulka36[[#This Row],[Sloupec9]] = "","",J80*1.2)</f>
        <v/>
      </c>
      <c r="L80" s="25"/>
      <c r="M80" s="39" t="str">
        <f t="shared" si="5"/>
        <v/>
      </c>
      <c r="N80" s="40" t="str">
        <f t="shared" si="6"/>
        <v/>
      </c>
      <c r="O80" s="31" t="str">
        <f t="shared" si="3"/>
        <v/>
      </c>
      <c r="P80" s="58" t="s">
        <v>573</v>
      </c>
    </row>
    <row r="81" spans="1:16" ht="15" customHeight="1" thickBot="1">
      <c r="A81" s="32" t="s">
        <v>185</v>
      </c>
      <c r="B81" s="18" t="s">
        <v>186</v>
      </c>
      <c r="C81" s="23">
        <v>8595558304554</v>
      </c>
      <c r="D81" s="23" t="s">
        <v>33</v>
      </c>
      <c r="E81" s="20">
        <v>4</v>
      </c>
      <c r="F81" s="20">
        <v>324</v>
      </c>
      <c r="G81" s="56" t="s">
        <v>21</v>
      </c>
      <c r="H81" s="21"/>
      <c r="I81" s="42">
        <v>43.96</v>
      </c>
      <c r="J81" s="37" t="str">
        <f t="shared" si="4"/>
        <v/>
      </c>
      <c r="K81" s="38" t="str">
        <f>IF(Tabulka36[[#This Row],[Sloupec9]] = "","",J81*1.2)</f>
        <v/>
      </c>
      <c r="L81" s="25"/>
      <c r="M81" s="39" t="str">
        <f t="shared" si="5"/>
        <v/>
      </c>
      <c r="N81" s="40" t="str">
        <f t="shared" si="6"/>
        <v/>
      </c>
      <c r="O81" s="31" t="str">
        <f t="shared" si="3"/>
        <v/>
      </c>
      <c r="P81" s="58" t="s">
        <v>665</v>
      </c>
    </row>
    <row r="82" spans="1:16" ht="15" customHeight="1" thickBot="1">
      <c r="A82" s="32" t="s">
        <v>187</v>
      </c>
      <c r="B82" s="18" t="s">
        <v>188</v>
      </c>
      <c r="C82" s="23">
        <v>8595558303885</v>
      </c>
      <c r="D82" s="23" t="s">
        <v>33</v>
      </c>
      <c r="E82" s="20">
        <v>6</v>
      </c>
      <c r="F82" s="20">
        <v>420</v>
      </c>
      <c r="G82" s="56" t="s">
        <v>21</v>
      </c>
      <c r="H82" s="21" t="s">
        <v>22</v>
      </c>
      <c r="I82" s="42">
        <v>27.96</v>
      </c>
      <c r="J82" s="37" t="str">
        <f t="shared" si="4"/>
        <v/>
      </c>
      <c r="K82" s="38" t="str">
        <f>IF(Tabulka36[[#This Row],[Sloupec9]] = "","",J82*1.2)</f>
        <v/>
      </c>
      <c r="L82" s="25"/>
      <c r="M82" s="39" t="str">
        <f t="shared" si="5"/>
        <v/>
      </c>
      <c r="N82" s="40" t="str">
        <f t="shared" si="6"/>
        <v/>
      </c>
      <c r="O82" s="31" t="str">
        <f t="shared" si="3"/>
        <v xml:space="preserve">poslední kusy </v>
      </c>
      <c r="P82" s="58" t="s">
        <v>574</v>
      </c>
    </row>
    <row r="83" spans="1:16" ht="15" customHeight="1" thickBot="1">
      <c r="A83" s="32" t="s">
        <v>189</v>
      </c>
      <c r="B83" s="18" t="s">
        <v>190</v>
      </c>
      <c r="C83" s="23">
        <v>8595558303076</v>
      </c>
      <c r="D83" s="23" t="s">
        <v>20</v>
      </c>
      <c r="E83" s="20">
        <v>12</v>
      </c>
      <c r="F83" s="20">
        <v>960</v>
      </c>
      <c r="G83" s="56" t="s">
        <v>21</v>
      </c>
      <c r="H83" s="21"/>
      <c r="I83" s="42">
        <v>15.96</v>
      </c>
      <c r="J83" s="37" t="str">
        <f t="shared" si="4"/>
        <v/>
      </c>
      <c r="K83" s="38" t="str">
        <f>IF(Tabulka36[[#This Row],[Sloupec9]] = "","",J83*1.2)</f>
        <v/>
      </c>
      <c r="L83" s="25"/>
      <c r="M83" s="39" t="str">
        <f t="shared" si="5"/>
        <v/>
      </c>
      <c r="N83" s="40" t="str">
        <f t="shared" si="6"/>
        <v/>
      </c>
      <c r="O83" s="31" t="str">
        <f t="shared" si="3"/>
        <v/>
      </c>
      <c r="P83" s="58" t="s">
        <v>575</v>
      </c>
    </row>
    <row r="84" spans="1:16" ht="15" customHeight="1" thickBot="1">
      <c r="A84" s="32" t="s">
        <v>191</v>
      </c>
      <c r="B84" s="18" t="s">
        <v>192</v>
      </c>
      <c r="C84" s="23">
        <v>8595558304370</v>
      </c>
      <c r="D84" s="23" t="s">
        <v>20</v>
      </c>
      <c r="E84" s="20">
        <v>6</v>
      </c>
      <c r="F84" s="20">
        <v>576</v>
      </c>
      <c r="G84" s="56" t="s">
        <v>21</v>
      </c>
      <c r="H84" s="21"/>
      <c r="I84" s="42">
        <v>35.96</v>
      </c>
      <c r="J84" s="37" t="str">
        <f t="shared" si="4"/>
        <v/>
      </c>
      <c r="K84" s="38" t="str">
        <f>IF(Tabulka36[[#This Row],[Sloupec9]] = "","",J84*1.2)</f>
        <v/>
      </c>
      <c r="L84" s="25"/>
      <c r="M84" s="39" t="str">
        <f t="shared" si="5"/>
        <v/>
      </c>
      <c r="N84" s="40" t="str">
        <f t="shared" si="6"/>
        <v/>
      </c>
      <c r="O84" s="31" t="str">
        <f t="shared" si="3"/>
        <v/>
      </c>
      <c r="P84" s="58" t="s">
        <v>576</v>
      </c>
    </row>
    <row r="85" spans="1:16" ht="15" customHeight="1" thickBot="1">
      <c r="A85" s="32" t="s">
        <v>193</v>
      </c>
      <c r="B85" s="18" t="s">
        <v>194</v>
      </c>
      <c r="C85" s="23">
        <v>8595558304622</v>
      </c>
      <c r="D85" s="23" t="s">
        <v>20</v>
      </c>
      <c r="E85" s="20">
        <v>6</v>
      </c>
      <c r="F85" s="20">
        <v>576</v>
      </c>
      <c r="G85" s="56" t="s">
        <v>21</v>
      </c>
      <c r="H85" s="21"/>
      <c r="I85" s="42">
        <v>35.96</v>
      </c>
      <c r="J85" s="37" t="str">
        <f t="shared" si="4"/>
        <v/>
      </c>
      <c r="K85" s="38" t="str">
        <f>IF(Tabulka36[[#This Row],[Sloupec9]] = "","",J85*1.2)</f>
        <v/>
      </c>
      <c r="L85" s="25"/>
      <c r="M85" s="39" t="str">
        <f t="shared" si="5"/>
        <v/>
      </c>
      <c r="N85" s="40" t="str">
        <f t="shared" si="6"/>
        <v/>
      </c>
      <c r="O85" s="31" t="str">
        <f t="shared" si="3"/>
        <v/>
      </c>
      <c r="P85" s="58" t="s">
        <v>577</v>
      </c>
    </row>
    <row r="86" spans="1:16" ht="15" customHeight="1" thickBot="1">
      <c r="A86" s="32" t="s">
        <v>195</v>
      </c>
      <c r="B86" s="18" t="s">
        <v>196</v>
      </c>
      <c r="C86" s="23">
        <v>8595558304691</v>
      </c>
      <c r="D86" s="23" t="s">
        <v>20</v>
      </c>
      <c r="E86" s="20">
        <v>6</v>
      </c>
      <c r="F86" s="20">
        <v>576</v>
      </c>
      <c r="G86" s="56" t="s">
        <v>21</v>
      </c>
      <c r="H86" s="21"/>
      <c r="I86" s="42">
        <v>35.96</v>
      </c>
      <c r="J86" s="37" t="str">
        <f t="shared" si="4"/>
        <v/>
      </c>
      <c r="K86" s="38" t="str">
        <f>IF(Tabulka36[[#This Row],[Sloupec9]] = "","",J86*1.2)</f>
        <v/>
      </c>
      <c r="L86" s="25"/>
      <c r="M86" s="39" t="str">
        <f t="shared" si="5"/>
        <v/>
      </c>
      <c r="N86" s="40" t="str">
        <f t="shared" si="6"/>
        <v/>
      </c>
      <c r="O86" s="31" t="str">
        <f t="shared" si="3"/>
        <v/>
      </c>
      <c r="P86" s="58" t="s">
        <v>578</v>
      </c>
    </row>
    <row r="87" spans="1:16" ht="15" customHeight="1" thickBot="1">
      <c r="A87" s="32" t="s">
        <v>197</v>
      </c>
      <c r="B87" s="18" t="s">
        <v>198</v>
      </c>
      <c r="C87" s="23">
        <v>8595558302505</v>
      </c>
      <c r="D87" s="23" t="s">
        <v>20</v>
      </c>
      <c r="E87" s="20">
        <v>6</v>
      </c>
      <c r="F87" s="20">
        <v>216</v>
      </c>
      <c r="G87" s="56" t="s">
        <v>21</v>
      </c>
      <c r="H87" s="21"/>
      <c r="I87" s="42">
        <v>27.96</v>
      </c>
      <c r="J87" s="37" t="str">
        <f t="shared" si="4"/>
        <v/>
      </c>
      <c r="K87" s="38" t="str">
        <f>IF(Tabulka36[[#This Row],[Sloupec9]] = "","",J87*1.2)</f>
        <v/>
      </c>
      <c r="L87" s="25"/>
      <c r="M87" s="39" t="str">
        <f t="shared" si="5"/>
        <v/>
      </c>
      <c r="N87" s="40" t="str">
        <f t="shared" si="6"/>
        <v/>
      </c>
      <c r="O87" s="31" t="str">
        <f t="shared" si="3"/>
        <v/>
      </c>
      <c r="P87" s="58" t="s">
        <v>666</v>
      </c>
    </row>
    <row r="88" spans="1:16" ht="15" customHeight="1" thickBot="1">
      <c r="A88" s="32" t="s">
        <v>199</v>
      </c>
      <c r="B88" s="18" t="s">
        <v>200</v>
      </c>
      <c r="C88" s="23">
        <v>8595558303649</v>
      </c>
      <c r="D88" s="23" t="s">
        <v>33</v>
      </c>
      <c r="E88" s="20">
        <v>6</v>
      </c>
      <c r="F88" s="20">
        <v>150</v>
      </c>
      <c r="G88" s="56" t="s">
        <v>21</v>
      </c>
      <c r="H88" s="21"/>
      <c r="I88" s="42">
        <v>67.959999999999994</v>
      </c>
      <c r="J88" s="37" t="str">
        <f t="shared" si="4"/>
        <v/>
      </c>
      <c r="K88" s="38" t="str">
        <f>IF(Tabulka36[[#This Row],[Sloupec9]] = "","",J88*1.2)</f>
        <v/>
      </c>
      <c r="L88" s="25"/>
      <c r="M88" s="39" t="str">
        <f t="shared" si="5"/>
        <v/>
      </c>
      <c r="N88" s="40" t="str">
        <f t="shared" si="6"/>
        <v/>
      </c>
      <c r="O88" s="31" t="str">
        <f t="shared" si="3"/>
        <v/>
      </c>
      <c r="P88" s="58" t="s">
        <v>579</v>
      </c>
    </row>
    <row r="89" spans="1:16" ht="15" customHeight="1" thickBot="1">
      <c r="A89" s="32" t="s">
        <v>201</v>
      </c>
      <c r="B89" s="18" t="s">
        <v>202</v>
      </c>
      <c r="C89" s="23">
        <v>8595558304196</v>
      </c>
      <c r="D89" s="23" t="s">
        <v>33</v>
      </c>
      <c r="E89" s="20">
        <v>6</v>
      </c>
      <c r="F89" s="20">
        <v>210</v>
      </c>
      <c r="G89" s="56" t="s">
        <v>21</v>
      </c>
      <c r="H89" s="21"/>
      <c r="I89" s="42">
        <v>79.959999999999994</v>
      </c>
      <c r="J89" s="37" t="str">
        <f t="shared" si="4"/>
        <v/>
      </c>
      <c r="K89" s="38" t="str">
        <f>IF(Tabulka36[[#This Row],[Sloupec9]] = "","",J89*1.2)</f>
        <v/>
      </c>
      <c r="L89" s="25"/>
      <c r="M89" s="39" t="str">
        <f t="shared" si="5"/>
        <v/>
      </c>
      <c r="N89" s="40" t="str">
        <f t="shared" si="6"/>
        <v/>
      </c>
      <c r="O89" s="31" t="str">
        <f t="shared" si="3"/>
        <v/>
      </c>
      <c r="P89" s="58" t="s">
        <v>580</v>
      </c>
    </row>
    <row r="90" spans="1:16" ht="15" customHeight="1" thickBot="1">
      <c r="A90" s="32" t="s">
        <v>203</v>
      </c>
      <c r="B90" s="18" t="s">
        <v>204</v>
      </c>
      <c r="C90" s="23">
        <v>8595558302680</v>
      </c>
      <c r="D90" s="23" t="s">
        <v>33</v>
      </c>
      <c r="E90" s="20">
        <v>6</v>
      </c>
      <c r="F90" s="20">
        <v>960</v>
      </c>
      <c r="G90" s="56" t="s">
        <v>21</v>
      </c>
      <c r="H90" s="21"/>
      <c r="I90" s="42">
        <v>11.96</v>
      </c>
      <c r="J90" s="37" t="str">
        <f t="shared" si="4"/>
        <v/>
      </c>
      <c r="K90" s="38" t="str">
        <f>IF(Tabulka36[[#This Row],[Sloupec9]] = "","",J90*1.2)</f>
        <v/>
      </c>
      <c r="L90" s="25"/>
      <c r="M90" s="39" t="str">
        <f t="shared" si="5"/>
        <v/>
      </c>
      <c r="N90" s="40" t="str">
        <f t="shared" si="6"/>
        <v/>
      </c>
      <c r="O90" s="31" t="str">
        <f t="shared" si="3"/>
        <v/>
      </c>
      <c r="P90" s="58" t="s">
        <v>581</v>
      </c>
    </row>
    <row r="91" spans="1:16" ht="15" customHeight="1" thickBot="1">
      <c r="A91" s="32" t="s">
        <v>205</v>
      </c>
      <c r="B91" s="18" t="s">
        <v>206</v>
      </c>
      <c r="C91" s="23">
        <v>8595558303656</v>
      </c>
      <c r="D91" s="23" t="s">
        <v>33</v>
      </c>
      <c r="E91" s="20">
        <v>6</v>
      </c>
      <c r="F91" s="20">
        <v>150</v>
      </c>
      <c r="G91" s="56" t="s">
        <v>21</v>
      </c>
      <c r="H91" s="21"/>
      <c r="I91" s="42">
        <v>47.96</v>
      </c>
      <c r="J91" s="37" t="str">
        <f t="shared" si="4"/>
        <v/>
      </c>
      <c r="K91" s="38" t="str">
        <f>IF(Tabulka36[[#This Row],[Sloupec9]] = "","",J91*1.2)</f>
        <v/>
      </c>
      <c r="L91" s="25"/>
      <c r="M91" s="39" t="str">
        <f t="shared" si="5"/>
        <v/>
      </c>
      <c r="N91" s="40" t="str">
        <f t="shared" si="6"/>
        <v/>
      </c>
      <c r="O91" s="31" t="str">
        <f t="shared" si="3"/>
        <v/>
      </c>
      <c r="P91" s="58" t="s">
        <v>582</v>
      </c>
    </row>
    <row r="92" spans="1:16" ht="15" customHeight="1" thickBot="1">
      <c r="A92" s="32" t="s">
        <v>207</v>
      </c>
      <c r="B92" s="18" t="s">
        <v>208</v>
      </c>
      <c r="C92" s="23">
        <v>8595558303915</v>
      </c>
      <c r="D92" s="23" t="s">
        <v>33</v>
      </c>
      <c r="E92" s="20">
        <v>5</v>
      </c>
      <c r="F92" s="20">
        <v>960</v>
      </c>
      <c r="G92" s="56" t="s">
        <v>21</v>
      </c>
      <c r="H92" s="21"/>
      <c r="I92" s="42">
        <v>15.96</v>
      </c>
      <c r="J92" s="37" t="str">
        <f t="shared" si="4"/>
        <v/>
      </c>
      <c r="K92" s="38" t="str">
        <f>IF(Tabulka36[[#This Row],[Sloupec9]] = "","",J92*1.2)</f>
        <v/>
      </c>
      <c r="L92" s="25"/>
      <c r="M92" s="39" t="str">
        <f t="shared" si="5"/>
        <v/>
      </c>
      <c r="N92" s="40" t="str">
        <f t="shared" si="6"/>
        <v/>
      </c>
      <c r="O92" s="31" t="str">
        <f t="shared" si="3"/>
        <v/>
      </c>
      <c r="P92" s="58" t="s">
        <v>667</v>
      </c>
    </row>
    <row r="93" spans="1:16" ht="15" customHeight="1" thickBot="1">
      <c r="A93" s="32" t="s">
        <v>209</v>
      </c>
      <c r="B93" s="18" t="s">
        <v>210</v>
      </c>
      <c r="C93" s="23">
        <v>8595558304639</v>
      </c>
      <c r="D93" s="23" t="s">
        <v>33</v>
      </c>
      <c r="E93" s="20">
        <v>6</v>
      </c>
      <c r="F93" s="20">
        <v>960</v>
      </c>
      <c r="G93" s="56" t="s">
        <v>21</v>
      </c>
      <c r="H93" s="21"/>
      <c r="I93" s="42">
        <v>15.96</v>
      </c>
      <c r="J93" s="37" t="str">
        <f t="shared" si="4"/>
        <v/>
      </c>
      <c r="K93" s="38" t="str">
        <f>IF(Tabulka36[[#This Row],[Sloupec9]] = "","",J93*1.2)</f>
        <v/>
      </c>
      <c r="L93" s="25"/>
      <c r="M93" s="39" t="str">
        <f t="shared" si="5"/>
        <v/>
      </c>
      <c r="N93" s="40" t="str">
        <f t="shared" si="6"/>
        <v/>
      </c>
      <c r="O93" s="31" t="str">
        <f t="shared" si="3"/>
        <v/>
      </c>
      <c r="P93" s="58" t="s">
        <v>668</v>
      </c>
    </row>
    <row r="94" spans="1:16" ht="15" customHeight="1" thickBot="1">
      <c r="A94" s="32" t="s">
        <v>211</v>
      </c>
      <c r="B94" s="18" t="s">
        <v>212</v>
      </c>
      <c r="C94" s="23">
        <v>8595558304424</v>
      </c>
      <c r="D94" s="23" t="s">
        <v>33</v>
      </c>
      <c r="E94" s="20">
        <v>48</v>
      </c>
      <c r="F94" s="20">
        <v>960</v>
      </c>
      <c r="G94" s="56" t="s">
        <v>21</v>
      </c>
      <c r="H94" s="21"/>
      <c r="I94" s="42">
        <v>13.96</v>
      </c>
      <c r="J94" s="37" t="str">
        <f t="shared" si="4"/>
        <v/>
      </c>
      <c r="K94" s="38" t="str">
        <f>IF(Tabulka36[[#This Row],[Sloupec9]] = "","",J94*1.2)</f>
        <v/>
      </c>
      <c r="L94" s="25"/>
      <c r="M94" s="39" t="str">
        <f t="shared" si="5"/>
        <v/>
      </c>
      <c r="N94" s="40" t="str">
        <f t="shared" si="6"/>
        <v/>
      </c>
      <c r="O94" s="31" t="str">
        <f t="shared" si="3"/>
        <v/>
      </c>
      <c r="P94" s="58" t="s">
        <v>669</v>
      </c>
    </row>
    <row r="95" spans="1:16" ht="15" customHeight="1" thickBot="1">
      <c r="A95" s="32" t="s">
        <v>213</v>
      </c>
      <c r="B95" s="18" t="s">
        <v>214</v>
      </c>
      <c r="C95" s="23">
        <v>8595558304288</v>
      </c>
      <c r="D95" s="23" t="s">
        <v>33</v>
      </c>
      <c r="E95" s="20">
        <v>6</v>
      </c>
      <c r="F95" s="20">
        <v>234</v>
      </c>
      <c r="G95" s="56" t="s">
        <v>21</v>
      </c>
      <c r="H95" s="21"/>
      <c r="I95" s="42">
        <v>47.96</v>
      </c>
      <c r="J95" s="37" t="str">
        <f t="shared" si="4"/>
        <v/>
      </c>
      <c r="K95" s="38" t="str">
        <f>IF(Tabulka36[[#This Row],[Sloupec9]] = "","",J95*1.2)</f>
        <v/>
      </c>
      <c r="L95" s="25"/>
      <c r="M95" s="39" t="str">
        <f t="shared" si="5"/>
        <v/>
      </c>
      <c r="N95" s="40" t="str">
        <f t="shared" si="6"/>
        <v/>
      </c>
      <c r="O95" s="31" t="str">
        <f t="shared" si="3"/>
        <v/>
      </c>
      <c r="P95" s="58" t="s">
        <v>583</v>
      </c>
    </row>
    <row r="96" spans="1:16" ht="15" customHeight="1" thickBot="1">
      <c r="A96" s="32" t="s">
        <v>215</v>
      </c>
      <c r="B96" s="18" t="s">
        <v>216</v>
      </c>
      <c r="C96" s="23">
        <v>8595558303359</v>
      </c>
      <c r="D96" s="23" t="s">
        <v>33</v>
      </c>
      <c r="E96" s="20">
        <v>6</v>
      </c>
      <c r="F96" s="20">
        <v>180</v>
      </c>
      <c r="G96" s="56" t="s">
        <v>21</v>
      </c>
      <c r="H96" s="21"/>
      <c r="I96" s="42">
        <v>51.96</v>
      </c>
      <c r="J96" s="37" t="str">
        <f t="shared" si="4"/>
        <v/>
      </c>
      <c r="K96" s="38" t="str">
        <f>IF(Tabulka36[[#This Row],[Sloupec9]] = "","",J96*1.2)</f>
        <v/>
      </c>
      <c r="L96" s="25"/>
      <c r="M96" s="39" t="str">
        <f t="shared" si="5"/>
        <v/>
      </c>
      <c r="N96" s="40" t="str">
        <f t="shared" si="6"/>
        <v/>
      </c>
      <c r="O96" s="31" t="str">
        <f t="shared" si="3"/>
        <v/>
      </c>
      <c r="P96" s="58" t="s">
        <v>584</v>
      </c>
    </row>
    <row r="97" spans="1:16" ht="15" customHeight="1" thickBot="1">
      <c r="A97" s="32" t="s">
        <v>713</v>
      </c>
      <c r="B97" s="18" t="s">
        <v>714</v>
      </c>
      <c r="C97" s="23">
        <v>8595558305124</v>
      </c>
      <c r="D97" s="69" t="s">
        <v>33</v>
      </c>
      <c r="E97" s="20">
        <v>6</v>
      </c>
      <c r="F97" s="70">
        <v>216</v>
      </c>
      <c r="G97" s="56" t="s">
        <v>21</v>
      </c>
      <c r="H97" s="21" t="s">
        <v>71</v>
      </c>
      <c r="I97" s="43" t="s">
        <v>715</v>
      </c>
      <c r="J97" s="52" t="str">
        <f>IF($O$2 = 0,"",IF(G97 = "brutto",I97/1.2*(100-$O$2)/100,I97/1.2*(75)/100))</f>
        <v/>
      </c>
      <c r="K97" s="53" t="str">
        <f>IF(Tabulka36[[#This Row],[Sloupec9]] = "","",J97*1.2)</f>
        <v/>
      </c>
      <c r="L97" s="25"/>
      <c r="M97" s="39" t="str">
        <f>IF(J97 = "",IF(L97 = "","",I97*L97/1.2),IF(L97 = "","",J97*L97))</f>
        <v/>
      </c>
      <c r="N97" s="40" t="str">
        <f>IF(J97 = "",IF(L97 = "","",I97*L97),IF(L97 = "","",K97*L97))</f>
        <v/>
      </c>
      <c r="O97" s="71" t="str">
        <f>IF(H97 = "","", H97)</f>
        <v xml:space="preserve">novinka </v>
      </c>
      <c r="P97" s="58" t="s">
        <v>716</v>
      </c>
    </row>
    <row r="98" spans="1:16" ht="15" customHeight="1" thickBot="1">
      <c r="A98" s="32" t="s">
        <v>217</v>
      </c>
      <c r="B98" s="18" t="s">
        <v>218</v>
      </c>
      <c r="C98" s="23">
        <v>8595558301669</v>
      </c>
      <c r="D98" s="23" t="s">
        <v>20</v>
      </c>
      <c r="E98" s="20">
        <v>12</v>
      </c>
      <c r="F98" s="20">
        <v>960</v>
      </c>
      <c r="G98" s="56" t="s">
        <v>21</v>
      </c>
      <c r="H98" s="21"/>
      <c r="I98" s="42">
        <v>15.16</v>
      </c>
      <c r="J98" s="37" t="str">
        <f t="shared" si="4"/>
        <v/>
      </c>
      <c r="K98" s="38" t="str">
        <f>IF(Tabulka36[[#This Row],[Sloupec9]] = "","",J98*1.2)</f>
        <v/>
      </c>
      <c r="L98" s="25"/>
      <c r="M98" s="39" t="str">
        <f t="shared" si="5"/>
        <v/>
      </c>
      <c r="N98" s="40" t="str">
        <f t="shared" si="6"/>
        <v/>
      </c>
      <c r="O98" s="31" t="str">
        <f t="shared" ref="O98:O161" si="11">IF(H98 = "","", H98)</f>
        <v/>
      </c>
      <c r="P98" s="58" t="s">
        <v>585</v>
      </c>
    </row>
    <row r="99" spans="1:16" ht="15" customHeight="1" thickBot="1">
      <c r="A99" s="32" t="s">
        <v>219</v>
      </c>
      <c r="B99" s="18" t="s">
        <v>220</v>
      </c>
      <c r="C99" s="23">
        <v>8595558304523</v>
      </c>
      <c r="D99" s="23" t="s">
        <v>33</v>
      </c>
      <c r="E99" s="20">
        <v>6</v>
      </c>
      <c r="F99" s="20">
        <v>288</v>
      </c>
      <c r="G99" s="56" t="s">
        <v>21</v>
      </c>
      <c r="H99" s="21"/>
      <c r="I99" s="42">
        <v>35.96</v>
      </c>
      <c r="J99" s="37" t="str">
        <f t="shared" ref="J99:J162" si="12">IF($O$2 = 0,"",IF(G99 = "brutto",I99/1.2*(100-$O$2)/100,I99/1.2*(75)/100))</f>
        <v/>
      </c>
      <c r="K99" s="38" t="str">
        <f>IF(Tabulka36[[#This Row],[Sloupec9]] = "","",J99*1.2)</f>
        <v/>
      </c>
      <c r="L99" s="25"/>
      <c r="M99" s="39" t="str">
        <f t="shared" ref="M99:M162" si="13">IF(J99 = "",IF(L99 = "","",I99*L99/1.2),IF(L99 = "","",J99*L99))</f>
        <v/>
      </c>
      <c r="N99" s="40" t="str">
        <f t="shared" ref="N99:N162" si="14">IF(J99 = "",IF(L99 = "","",I99*L99),IF(L99 = "","",K99*L99))</f>
        <v/>
      </c>
      <c r="O99" s="31" t="str">
        <f t="shared" si="11"/>
        <v/>
      </c>
      <c r="P99" s="58" t="s">
        <v>670</v>
      </c>
    </row>
    <row r="100" spans="1:16" ht="15" customHeight="1" thickBot="1">
      <c r="A100" s="32" t="s">
        <v>221</v>
      </c>
      <c r="B100" s="18" t="s">
        <v>222</v>
      </c>
      <c r="C100" s="23">
        <v>91037273543</v>
      </c>
      <c r="D100" s="23" t="s">
        <v>223</v>
      </c>
      <c r="E100" s="20">
        <v>12</v>
      </c>
      <c r="F100" s="20">
        <v>960</v>
      </c>
      <c r="G100" s="56" t="s">
        <v>21</v>
      </c>
      <c r="H100" s="21"/>
      <c r="I100" s="42">
        <v>11.96</v>
      </c>
      <c r="J100" s="37" t="str">
        <f t="shared" si="12"/>
        <v/>
      </c>
      <c r="K100" s="38" t="str">
        <f>IF(Tabulka36[[#This Row],[Sloupec9]] = "","",J100*1.2)</f>
        <v/>
      </c>
      <c r="L100" s="25"/>
      <c r="M100" s="39" t="str">
        <f t="shared" si="13"/>
        <v/>
      </c>
      <c r="N100" s="40" t="str">
        <f t="shared" si="14"/>
        <v/>
      </c>
      <c r="O100" s="31" t="str">
        <f t="shared" si="11"/>
        <v/>
      </c>
      <c r="P100" s="58" t="s">
        <v>586</v>
      </c>
    </row>
    <row r="101" spans="1:16" ht="15" customHeight="1" thickBot="1">
      <c r="A101" s="32" t="s">
        <v>224</v>
      </c>
      <c r="B101" s="18" t="s">
        <v>225</v>
      </c>
      <c r="C101" s="23">
        <v>91037567628</v>
      </c>
      <c r="D101" s="23" t="s">
        <v>226</v>
      </c>
      <c r="E101" s="20">
        <v>8</v>
      </c>
      <c r="F101" s="20">
        <v>768</v>
      </c>
      <c r="G101" s="56" t="s">
        <v>21</v>
      </c>
      <c r="H101" s="21" t="s">
        <v>22</v>
      </c>
      <c r="I101" s="42">
        <v>11.96</v>
      </c>
      <c r="J101" s="37" t="str">
        <f t="shared" si="12"/>
        <v/>
      </c>
      <c r="K101" s="38" t="str">
        <f>IF(Tabulka36[[#This Row],[Sloupec9]] = "","",J101*1.2)</f>
        <v/>
      </c>
      <c r="L101" s="25"/>
      <c r="M101" s="39" t="str">
        <f t="shared" si="13"/>
        <v/>
      </c>
      <c r="N101" s="40" t="str">
        <f t="shared" si="14"/>
        <v/>
      </c>
      <c r="O101" s="31" t="str">
        <f t="shared" si="11"/>
        <v xml:space="preserve">poslední kusy </v>
      </c>
      <c r="P101" s="58" t="s">
        <v>587</v>
      </c>
    </row>
    <row r="102" spans="1:16" ht="15" customHeight="1" thickBot="1">
      <c r="A102" s="32" t="s">
        <v>227</v>
      </c>
      <c r="B102" s="18" t="s">
        <v>228</v>
      </c>
      <c r="C102" s="23">
        <v>3558380058892</v>
      </c>
      <c r="D102" s="23" t="s">
        <v>223</v>
      </c>
      <c r="E102" s="20">
        <v>12</v>
      </c>
      <c r="F102" s="20">
        <v>960</v>
      </c>
      <c r="G102" s="56" t="s">
        <v>21</v>
      </c>
      <c r="H102" s="21" t="s">
        <v>22</v>
      </c>
      <c r="I102" s="42">
        <v>11.96</v>
      </c>
      <c r="J102" s="37" t="str">
        <f t="shared" si="12"/>
        <v/>
      </c>
      <c r="K102" s="38" t="str">
        <f>IF(Tabulka36[[#This Row],[Sloupec9]] = "","",J102*1.2)</f>
        <v/>
      </c>
      <c r="L102" s="25"/>
      <c r="M102" s="39" t="str">
        <f t="shared" si="13"/>
        <v/>
      </c>
      <c r="N102" s="40" t="str">
        <f t="shared" si="14"/>
        <v/>
      </c>
      <c r="O102" s="31" t="str">
        <f t="shared" si="11"/>
        <v xml:space="preserve">poslední kusy </v>
      </c>
      <c r="P102" s="58" t="s">
        <v>588</v>
      </c>
    </row>
    <row r="103" spans="1:16" ht="15" customHeight="1" thickBot="1">
      <c r="A103" s="32" t="s">
        <v>229</v>
      </c>
      <c r="B103" s="18" t="s">
        <v>230</v>
      </c>
      <c r="C103" s="23">
        <v>91037843487</v>
      </c>
      <c r="D103" s="23" t="s">
        <v>223</v>
      </c>
      <c r="E103" s="20">
        <v>24</v>
      </c>
      <c r="F103" s="20">
        <v>960</v>
      </c>
      <c r="G103" s="56" t="s">
        <v>21</v>
      </c>
      <c r="H103" s="21" t="s">
        <v>22</v>
      </c>
      <c r="I103" s="42">
        <v>3.96</v>
      </c>
      <c r="J103" s="37" t="str">
        <f t="shared" si="12"/>
        <v/>
      </c>
      <c r="K103" s="38" t="str">
        <f>IF(Tabulka36[[#This Row],[Sloupec9]] = "","",J103*1.2)</f>
        <v/>
      </c>
      <c r="L103" s="25"/>
      <c r="M103" s="39" t="str">
        <f t="shared" si="13"/>
        <v/>
      </c>
      <c r="N103" s="40" t="str">
        <f t="shared" si="14"/>
        <v/>
      </c>
      <c r="O103" s="31" t="str">
        <f t="shared" si="11"/>
        <v xml:space="preserve">poslední kusy </v>
      </c>
      <c r="P103" s="58" t="s">
        <v>671</v>
      </c>
    </row>
    <row r="104" spans="1:16" ht="15" customHeight="1" thickBot="1">
      <c r="A104" s="32" t="s">
        <v>231</v>
      </c>
      <c r="B104" s="18" t="s">
        <v>232</v>
      </c>
      <c r="C104" s="23">
        <v>91037567482</v>
      </c>
      <c r="D104" s="23" t="s">
        <v>223</v>
      </c>
      <c r="E104" s="20">
        <v>24</v>
      </c>
      <c r="F104" s="20">
        <v>960</v>
      </c>
      <c r="G104" s="56" t="s">
        <v>21</v>
      </c>
      <c r="H104" s="21" t="s">
        <v>22</v>
      </c>
      <c r="I104" s="42">
        <v>3.96</v>
      </c>
      <c r="J104" s="37" t="str">
        <f t="shared" si="12"/>
        <v/>
      </c>
      <c r="K104" s="38" t="str">
        <f>IF(Tabulka36[[#This Row],[Sloupec9]] = "","",J104*1.2)</f>
        <v/>
      </c>
      <c r="L104" s="25"/>
      <c r="M104" s="39" t="str">
        <f t="shared" si="13"/>
        <v/>
      </c>
      <c r="N104" s="40" t="str">
        <f t="shared" si="14"/>
        <v/>
      </c>
      <c r="O104" s="31" t="str">
        <f t="shared" si="11"/>
        <v xml:space="preserve">poslední kusy </v>
      </c>
      <c r="P104" s="58" t="s">
        <v>671</v>
      </c>
    </row>
    <row r="105" spans="1:16" ht="15" customHeight="1" thickBot="1">
      <c r="A105" s="32" t="s">
        <v>233</v>
      </c>
      <c r="B105" s="18" t="s">
        <v>234</v>
      </c>
      <c r="C105" s="23">
        <v>602573199008</v>
      </c>
      <c r="D105" s="23" t="s">
        <v>223</v>
      </c>
      <c r="E105" s="20">
        <v>24</v>
      </c>
      <c r="F105" s="20">
        <v>960</v>
      </c>
      <c r="G105" s="56" t="s">
        <v>21</v>
      </c>
      <c r="H105" s="21" t="s">
        <v>22</v>
      </c>
      <c r="I105" s="42">
        <v>3.96</v>
      </c>
      <c r="J105" s="37" t="str">
        <f t="shared" si="12"/>
        <v/>
      </c>
      <c r="K105" s="38" t="str">
        <f>IF(Tabulka36[[#This Row],[Sloupec9]] = "","",J105*1.2)</f>
        <v/>
      </c>
      <c r="L105" s="25"/>
      <c r="M105" s="39" t="str">
        <f t="shared" si="13"/>
        <v/>
      </c>
      <c r="N105" s="40" t="str">
        <f t="shared" si="14"/>
        <v/>
      </c>
      <c r="O105" s="31" t="str">
        <f t="shared" si="11"/>
        <v xml:space="preserve">poslední kusy </v>
      </c>
      <c r="P105" s="58" t="s">
        <v>671</v>
      </c>
    </row>
    <row r="106" spans="1:16" ht="15" customHeight="1" thickBot="1">
      <c r="A106" s="32" t="s">
        <v>235</v>
      </c>
      <c r="B106" s="18" t="s">
        <v>236</v>
      </c>
      <c r="C106" s="23">
        <v>91037567444</v>
      </c>
      <c r="D106" s="23" t="s">
        <v>223</v>
      </c>
      <c r="E106" s="20">
        <v>24</v>
      </c>
      <c r="F106" s="20">
        <v>960</v>
      </c>
      <c r="G106" s="56" t="s">
        <v>21</v>
      </c>
      <c r="H106" s="21" t="s">
        <v>22</v>
      </c>
      <c r="I106" s="42">
        <v>3.96</v>
      </c>
      <c r="J106" s="37" t="str">
        <f t="shared" si="12"/>
        <v/>
      </c>
      <c r="K106" s="38" t="str">
        <f>IF(Tabulka36[[#This Row],[Sloupec9]] = "","",J106*1.2)</f>
        <v/>
      </c>
      <c r="L106" s="25"/>
      <c r="M106" s="39" t="str">
        <f t="shared" si="13"/>
        <v/>
      </c>
      <c r="N106" s="40" t="str">
        <f t="shared" si="14"/>
        <v/>
      </c>
      <c r="O106" s="31" t="str">
        <f t="shared" si="11"/>
        <v xml:space="preserve">poslední kusy </v>
      </c>
      <c r="P106" s="58" t="s">
        <v>671</v>
      </c>
    </row>
    <row r="107" spans="1:16" ht="15" customHeight="1" thickBot="1">
      <c r="A107" s="32" t="s">
        <v>237</v>
      </c>
      <c r="B107" s="18" t="s">
        <v>238</v>
      </c>
      <c r="C107" s="23">
        <v>3558380058854</v>
      </c>
      <c r="D107" s="23" t="s">
        <v>223</v>
      </c>
      <c r="E107" s="20">
        <v>12</v>
      </c>
      <c r="F107" s="20">
        <v>960</v>
      </c>
      <c r="G107" s="56" t="s">
        <v>21</v>
      </c>
      <c r="H107" s="21"/>
      <c r="I107" s="42">
        <v>11.96</v>
      </c>
      <c r="J107" s="37" t="str">
        <f t="shared" si="12"/>
        <v/>
      </c>
      <c r="K107" s="38" t="str">
        <f>IF(Tabulka36[[#This Row],[Sloupec9]] = "","",J107*1.2)</f>
        <v/>
      </c>
      <c r="L107" s="25"/>
      <c r="M107" s="39" t="str">
        <f t="shared" si="13"/>
        <v/>
      </c>
      <c r="N107" s="40" t="str">
        <f t="shared" si="14"/>
        <v/>
      </c>
      <c r="O107" s="31" t="str">
        <f t="shared" si="11"/>
        <v/>
      </c>
      <c r="P107" s="58" t="s">
        <v>671</v>
      </c>
    </row>
    <row r="108" spans="1:16" ht="15" customHeight="1" thickBot="1">
      <c r="A108" s="32" t="s">
        <v>239</v>
      </c>
      <c r="B108" s="18" t="s">
        <v>240</v>
      </c>
      <c r="C108" s="23">
        <v>8595558304899</v>
      </c>
      <c r="D108" s="23" t="s">
        <v>33</v>
      </c>
      <c r="E108" s="20">
        <v>5</v>
      </c>
      <c r="F108" s="20">
        <v>150</v>
      </c>
      <c r="G108" s="56" t="s">
        <v>21</v>
      </c>
      <c r="H108" s="21" t="s">
        <v>71</v>
      </c>
      <c r="I108" s="42">
        <v>59.96</v>
      </c>
      <c r="J108" s="37" t="str">
        <f t="shared" si="12"/>
        <v/>
      </c>
      <c r="K108" s="38" t="str">
        <f>IF(Tabulka36[[#This Row],[Sloupec9]] = "","",J108*1.2)</f>
        <v/>
      </c>
      <c r="L108" s="25"/>
      <c r="M108" s="39" t="str">
        <f t="shared" si="13"/>
        <v/>
      </c>
      <c r="N108" s="40" t="str">
        <f t="shared" si="14"/>
        <v/>
      </c>
      <c r="O108" s="31" t="str">
        <f t="shared" si="11"/>
        <v xml:space="preserve">novinka </v>
      </c>
      <c r="P108" s="58" t="s">
        <v>589</v>
      </c>
    </row>
    <row r="109" spans="1:16" ht="15" customHeight="1" thickBot="1">
      <c r="A109" s="32" t="s">
        <v>241</v>
      </c>
      <c r="B109" s="18" t="s">
        <v>242</v>
      </c>
      <c r="C109" s="23">
        <v>8595558305216</v>
      </c>
      <c r="D109" s="23" t="s">
        <v>20</v>
      </c>
      <c r="E109" s="20">
        <v>6</v>
      </c>
      <c r="F109" s="20">
        <v>696</v>
      </c>
      <c r="G109" s="56" t="s">
        <v>21</v>
      </c>
      <c r="H109" s="21" t="s">
        <v>71</v>
      </c>
      <c r="I109" s="42">
        <v>21.96</v>
      </c>
      <c r="J109" s="37" t="str">
        <f t="shared" si="12"/>
        <v/>
      </c>
      <c r="K109" s="38" t="str">
        <f>IF(Tabulka36[[#This Row],[Sloupec9]] = "","",J109*1.2)</f>
        <v/>
      </c>
      <c r="L109" s="25"/>
      <c r="M109" s="39" t="str">
        <f t="shared" si="13"/>
        <v/>
      </c>
      <c r="N109" s="40" t="str">
        <f t="shared" si="14"/>
        <v/>
      </c>
      <c r="O109" s="31" t="str">
        <f t="shared" si="11"/>
        <v xml:space="preserve">novinka </v>
      </c>
      <c r="P109" s="58" t="s">
        <v>590</v>
      </c>
    </row>
    <row r="110" spans="1:16" ht="15" customHeight="1" thickBot="1">
      <c r="A110" s="32" t="s">
        <v>243</v>
      </c>
      <c r="B110" s="18" t="s">
        <v>244</v>
      </c>
      <c r="C110" s="23">
        <v>8595558303687</v>
      </c>
      <c r="D110" s="23" t="s">
        <v>20</v>
      </c>
      <c r="E110" s="20">
        <v>6</v>
      </c>
      <c r="F110" s="20">
        <v>288</v>
      </c>
      <c r="G110" s="56" t="s">
        <v>21</v>
      </c>
      <c r="H110" s="21" t="s">
        <v>22</v>
      </c>
      <c r="I110" s="42">
        <v>29.96</v>
      </c>
      <c r="J110" s="37" t="str">
        <f t="shared" si="12"/>
        <v/>
      </c>
      <c r="K110" s="38" t="str">
        <f>IF(Tabulka36[[#This Row],[Sloupec9]] = "","",J110*1.2)</f>
        <v/>
      </c>
      <c r="L110" s="25"/>
      <c r="M110" s="39" t="str">
        <f t="shared" si="13"/>
        <v/>
      </c>
      <c r="N110" s="40" t="str">
        <f t="shared" si="14"/>
        <v/>
      </c>
      <c r="O110" s="31" t="str">
        <f t="shared" si="11"/>
        <v xml:space="preserve">poslední kusy </v>
      </c>
      <c r="P110" s="58" t="s">
        <v>591</v>
      </c>
    </row>
    <row r="111" spans="1:16" ht="15" customHeight="1" thickBot="1">
      <c r="A111" s="32" t="s">
        <v>245</v>
      </c>
      <c r="B111" s="18" t="s">
        <v>246</v>
      </c>
      <c r="C111" s="23">
        <v>8595558303311</v>
      </c>
      <c r="D111" s="23" t="s">
        <v>20</v>
      </c>
      <c r="E111" s="20">
        <v>6</v>
      </c>
      <c r="F111" s="20">
        <v>210</v>
      </c>
      <c r="G111" s="56" t="s">
        <v>21</v>
      </c>
      <c r="H111" s="21"/>
      <c r="I111" s="42">
        <v>47.96</v>
      </c>
      <c r="J111" s="37" t="str">
        <f t="shared" si="12"/>
        <v/>
      </c>
      <c r="K111" s="38" t="str">
        <f>IF(Tabulka36[[#This Row],[Sloupec9]] = "","",J111*1.2)</f>
        <v/>
      </c>
      <c r="L111" s="25"/>
      <c r="M111" s="39" t="str">
        <f t="shared" si="13"/>
        <v/>
      </c>
      <c r="N111" s="40" t="str">
        <f t="shared" si="14"/>
        <v/>
      </c>
      <c r="O111" s="31" t="str">
        <f t="shared" si="11"/>
        <v/>
      </c>
      <c r="P111" s="58" t="s">
        <v>592</v>
      </c>
    </row>
    <row r="112" spans="1:16" ht="15" customHeight="1" thickBot="1">
      <c r="A112" s="32" t="s">
        <v>247</v>
      </c>
      <c r="B112" s="18" t="s">
        <v>248</v>
      </c>
      <c r="C112" s="23">
        <v>8595558301188</v>
      </c>
      <c r="D112" s="23" t="s">
        <v>20</v>
      </c>
      <c r="E112" s="20">
        <v>12</v>
      </c>
      <c r="F112" s="20">
        <v>960</v>
      </c>
      <c r="G112" s="56" t="s">
        <v>21</v>
      </c>
      <c r="H112" s="21"/>
      <c r="I112" s="42">
        <v>11.16</v>
      </c>
      <c r="J112" s="37" t="str">
        <f t="shared" si="12"/>
        <v/>
      </c>
      <c r="K112" s="38" t="str">
        <f>IF(Tabulka36[[#This Row],[Sloupec9]] = "","",J112*1.2)</f>
        <v/>
      </c>
      <c r="L112" s="25"/>
      <c r="M112" s="39" t="str">
        <f t="shared" si="13"/>
        <v/>
      </c>
      <c r="N112" s="40" t="str">
        <f t="shared" si="14"/>
        <v/>
      </c>
      <c r="O112" s="31" t="str">
        <f t="shared" si="11"/>
        <v/>
      </c>
      <c r="P112" s="58" t="s">
        <v>593</v>
      </c>
    </row>
    <row r="113" spans="1:16" ht="15" customHeight="1" thickBot="1">
      <c r="A113" s="32" t="s">
        <v>249</v>
      </c>
      <c r="B113" s="18" t="s">
        <v>250</v>
      </c>
      <c r="C113" s="23">
        <v>8595558303519</v>
      </c>
      <c r="D113" s="23" t="s">
        <v>251</v>
      </c>
      <c r="E113" s="20">
        <v>6</v>
      </c>
      <c r="F113" s="20">
        <v>360</v>
      </c>
      <c r="G113" s="56" t="s">
        <v>21</v>
      </c>
      <c r="H113" s="21"/>
      <c r="I113" s="42">
        <v>25.96</v>
      </c>
      <c r="J113" s="37" t="str">
        <f t="shared" si="12"/>
        <v/>
      </c>
      <c r="K113" s="38" t="str">
        <f>IF(Tabulka36[[#This Row],[Sloupec9]] = "","",J113*1.2)</f>
        <v/>
      </c>
      <c r="L113" s="25"/>
      <c r="M113" s="39" t="str">
        <f t="shared" si="13"/>
        <v/>
      </c>
      <c r="N113" s="40" t="str">
        <f t="shared" si="14"/>
        <v/>
      </c>
      <c r="O113" s="31" t="str">
        <f t="shared" si="11"/>
        <v/>
      </c>
      <c r="P113" s="58" t="s">
        <v>703</v>
      </c>
    </row>
    <row r="114" spans="1:16" ht="15" customHeight="1" thickBot="1">
      <c r="A114" s="32" t="s">
        <v>252</v>
      </c>
      <c r="B114" s="18" t="s">
        <v>253</v>
      </c>
      <c r="C114" s="23">
        <v>8595558304585</v>
      </c>
      <c r="D114" s="23" t="s">
        <v>251</v>
      </c>
      <c r="E114" s="20">
        <v>6</v>
      </c>
      <c r="F114" s="20">
        <v>360</v>
      </c>
      <c r="G114" s="56" t="s">
        <v>21</v>
      </c>
      <c r="H114" s="21"/>
      <c r="I114" s="42">
        <v>25.96</v>
      </c>
      <c r="J114" s="37" t="str">
        <f t="shared" si="12"/>
        <v/>
      </c>
      <c r="K114" s="38" t="str">
        <f>IF(Tabulka36[[#This Row],[Sloupec9]] = "","",J114*1.2)</f>
        <v/>
      </c>
      <c r="L114" s="25"/>
      <c r="M114" s="39" t="str">
        <f t="shared" si="13"/>
        <v/>
      </c>
      <c r="N114" s="40" t="str">
        <f t="shared" si="14"/>
        <v/>
      </c>
      <c r="O114" s="31" t="str">
        <f t="shared" si="11"/>
        <v/>
      </c>
      <c r="P114" s="58" t="s">
        <v>704</v>
      </c>
    </row>
    <row r="115" spans="1:16" ht="15" customHeight="1" thickBot="1">
      <c r="A115" s="32" t="s">
        <v>254</v>
      </c>
      <c r="B115" s="18" t="s">
        <v>255</v>
      </c>
      <c r="C115" s="23">
        <v>8595558304837</v>
      </c>
      <c r="D115" s="23" t="s">
        <v>251</v>
      </c>
      <c r="E115" s="20">
        <v>60</v>
      </c>
      <c r="F115" s="20">
        <v>960</v>
      </c>
      <c r="G115" s="56" t="s">
        <v>21</v>
      </c>
      <c r="H115" s="21"/>
      <c r="I115" s="42">
        <v>9.16</v>
      </c>
      <c r="J115" s="37" t="str">
        <f t="shared" si="12"/>
        <v/>
      </c>
      <c r="K115" s="38" t="str">
        <f>IF(Tabulka36[[#This Row],[Sloupec9]] = "","",J115*1.2)</f>
        <v/>
      </c>
      <c r="L115" s="25"/>
      <c r="M115" s="39" t="str">
        <f t="shared" si="13"/>
        <v/>
      </c>
      <c r="N115" s="40" t="str">
        <f t="shared" si="14"/>
        <v/>
      </c>
      <c r="O115" s="31" t="str">
        <f t="shared" si="11"/>
        <v/>
      </c>
      <c r="P115" s="58" t="s">
        <v>705</v>
      </c>
    </row>
    <row r="116" spans="1:16" ht="15" customHeight="1" thickBot="1">
      <c r="A116" s="32" t="s">
        <v>256</v>
      </c>
      <c r="B116" s="18" t="s">
        <v>257</v>
      </c>
      <c r="C116" s="23">
        <v>8595558304844</v>
      </c>
      <c r="D116" s="23" t="s">
        <v>251</v>
      </c>
      <c r="E116" s="20">
        <v>60</v>
      </c>
      <c r="F116" s="20">
        <v>960</v>
      </c>
      <c r="G116" s="56" t="s">
        <v>21</v>
      </c>
      <c r="H116" s="21"/>
      <c r="I116" s="42">
        <v>9.16</v>
      </c>
      <c r="J116" s="37" t="str">
        <f t="shared" si="12"/>
        <v/>
      </c>
      <c r="K116" s="38" t="str">
        <f>IF(Tabulka36[[#This Row],[Sloupec9]] = "","",J116*1.2)</f>
        <v/>
      </c>
      <c r="L116" s="25"/>
      <c r="M116" s="39" t="str">
        <f t="shared" si="13"/>
        <v/>
      </c>
      <c r="N116" s="40" t="str">
        <f t="shared" si="14"/>
        <v/>
      </c>
      <c r="O116" s="31" t="str">
        <f t="shared" si="11"/>
        <v/>
      </c>
      <c r="P116" s="58" t="s">
        <v>706</v>
      </c>
    </row>
    <row r="117" spans="1:16" ht="15" customHeight="1" thickBot="1">
      <c r="A117" s="32" t="s">
        <v>258</v>
      </c>
      <c r="B117" s="18" t="s">
        <v>259</v>
      </c>
      <c r="C117" s="23">
        <v>8595558303533</v>
      </c>
      <c r="D117" s="23" t="s">
        <v>251</v>
      </c>
      <c r="E117" s="20">
        <v>60</v>
      </c>
      <c r="F117" s="20">
        <v>960</v>
      </c>
      <c r="G117" s="56" t="s">
        <v>21</v>
      </c>
      <c r="H117" s="21"/>
      <c r="I117" s="42">
        <v>9.16</v>
      </c>
      <c r="J117" s="37" t="str">
        <f t="shared" si="12"/>
        <v/>
      </c>
      <c r="K117" s="38" t="str">
        <f>IF(Tabulka36[[#This Row],[Sloupec9]] = "","",J117*1.2)</f>
        <v/>
      </c>
      <c r="L117" s="25"/>
      <c r="M117" s="39" t="str">
        <f t="shared" si="13"/>
        <v/>
      </c>
      <c r="N117" s="40" t="str">
        <f t="shared" si="14"/>
        <v/>
      </c>
      <c r="O117" s="31" t="str">
        <f t="shared" si="11"/>
        <v/>
      </c>
      <c r="P117" s="58" t="s">
        <v>707</v>
      </c>
    </row>
    <row r="118" spans="1:16" ht="15" customHeight="1" thickBot="1">
      <c r="A118" s="32" t="s">
        <v>260</v>
      </c>
      <c r="B118" s="18" t="s">
        <v>261</v>
      </c>
      <c r="C118" s="23">
        <v>8595558303526</v>
      </c>
      <c r="D118" s="23" t="s">
        <v>251</v>
      </c>
      <c r="E118" s="20">
        <v>60</v>
      </c>
      <c r="F118" s="20">
        <v>960</v>
      </c>
      <c r="G118" s="56" t="s">
        <v>21</v>
      </c>
      <c r="H118" s="21"/>
      <c r="I118" s="42">
        <v>9.16</v>
      </c>
      <c r="J118" s="37" t="str">
        <f t="shared" si="12"/>
        <v/>
      </c>
      <c r="K118" s="38" t="str">
        <f>IF(Tabulka36[[#This Row],[Sloupec9]] = "","",J118*1.2)</f>
        <v/>
      </c>
      <c r="L118" s="25"/>
      <c r="M118" s="39" t="str">
        <f t="shared" si="13"/>
        <v/>
      </c>
      <c r="N118" s="40" t="str">
        <f t="shared" si="14"/>
        <v/>
      </c>
      <c r="O118" s="31" t="str">
        <f t="shared" si="11"/>
        <v/>
      </c>
      <c r="P118" s="58" t="s">
        <v>708</v>
      </c>
    </row>
    <row r="119" spans="1:16" ht="15" customHeight="1" thickBot="1">
      <c r="A119" s="32" t="s">
        <v>262</v>
      </c>
      <c r="B119" s="18" t="s">
        <v>263</v>
      </c>
      <c r="C119" s="23">
        <v>8595558302376</v>
      </c>
      <c r="D119" s="23" t="s">
        <v>251</v>
      </c>
      <c r="E119" s="20">
        <v>16</v>
      </c>
      <c r="F119" s="20">
        <v>480</v>
      </c>
      <c r="G119" s="56" t="s">
        <v>21</v>
      </c>
      <c r="H119" s="21"/>
      <c r="I119" s="42">
        <v>23.96</v>
      </c>
      <c r="J119" s="37" t="str">
        <f t="shared" si="12"/>
        <v/>
      </c>
      <c r="K119" s="38" t="str">
        <f>IF(Tabulka36[[#This Row],[Sloupec9]] = "","",J119*1.2)</f>
        <v/>
      </c>
      <c r="L119" s="25"/>
      <c r="M119" s="39" t="str">
        <f t="shared" si="13"/>
        <v/>
      </c>
      <c r="N119" s="40" t="str">
        <f t="shared" si="14"/>
        <v/>
      </c>
      <c r="O119" s="31" t="str">
        <f t="shared" si="11"/>
        <v/>
      </c>
      <c r="P119" s="58" t="s">
        <v>709</v>
      </c>
    </row>
    <row r="120" spans="1:16" ht="15" customHeight="1" thickBot="1">
      <c r="A120" s="32" t="s">
        <v>264</v>
      </c>
      <c r="B120" s="18" t="s">
        <v>265</v>
      </c>
      <c r="C120" s="23">
        <v>8595558302987</v>
      </c>
      <c r="D120" s="23" t="s">
        <v>251</v>
      </c>
      <c r="E120" s="20">
        <v>16</v>
      </c>
      <c r="F120" s="20">
        <v>480</v>
      </c>
      <c r="G120" s="56" t="s">
        <v>21</v>
      </c>
      <c r="H120" s="21"/>
      <c r="I120" s="42">
        <v>23.96</v>
      </c>
      <c r="J120" s="37" t="str">
        <f t="shared" si="12"/>
        <v/>
      </c>
      <c r="K120" s="38" t="str">
        <f>IF(Tabulka36[[#This Row],[Sloupec9]] = "","",J120*1.2)</f>
        <v/>
      </c>
      <c r="L120" s="25"/>
      <c r="M120" s="39" t="str">
        <f t="shared" si="13"/>
        <v/>
      </c>
      <c r="N120" s="40" t="str">
        <f t="shared" si="14"/>
        <v/>
      </c>
      <c r="O120" s="31" t="str">
        <f t="shared" si="11"/>
        <v/>
      </c>
      <c r="P120" s="58" t="s">
        <v>710</v>
      </c>
    </row>
    <row r="121" spans="1:16" ht="15" customHeight="1" thickBot="1">
      <c r="A121" s="32" t="s">
        <v>266</v>
      </c>
      <c r="B121" s="18" t="s">
        <v>267</v>
      </c>
      <c r="C121" s="23">
        <v>8595558302659</v>
      </c>
      <c r="D121" s="23" t="s">
        <v>251</v>
      </c>
      <c r="E121" s="20">
        <v>16</v>
      </c>
      <c r="F121" s="20">
        <v>480</v>
      </c>
      <c r="G121" s="56" t="s">
        <v>21</v>
      </c>
      <c r="H121" s="21"/>
      <c r="I121" s="42">
        <v>23.96</v>
      </c>
      <c r="J121" s="37" t="str">
        <f t="shared" si="12"/>
        <v/>
      </c>
      <c r="K121" s="38" t="str">
        <f>IF(Tabulka36[[#This Row],[Sloupec9]] = "","",J121*1.2)</f>
        <v/>
      </c>
      <c r="L121" s="25"/>
      <c r="M121" s="39" t="str">
        <f t="shared" si="13"/>
        <v/>
      </c>
      <c r="N121" s="40" t="str">
        <f t="shared" si="14"/>
        <v/>
      </c>
      <c r="O121" s="31" t="str">
        <f t="shared" si="11"/>
        <v/>
      </c>
      <c r="P121" s="58" t="s">
        <v>711</v>
      </c>
    </row>
    <row r="122" spans="1:16" ht="15" customHeight="1" thickBot="1">
      <c r="A122" s="32" t="s">
        <v>268</v>
      </c>
      <c r="B122" s="18" t="s">
        <v>269</v>
      </c>
      <c r="C122" s="23">
        <v>8595558302185</v>
      </c>
      <c r="D122" s="23" t="s">
        <v>20</v>
      </c>
      <c r="E122" s="20">
        <v>6</v>
      </c>
      <c r="F122" s="20">
        <v>252</v>
      </c>
      <c r="G122" s="56" t="s">
        <v>21</v>
      </c>
      <c r="H122" s="21" t="s">
        <v>22</v>
      </c>
      <c r="I122" s="42">
        <v>19.96</v>
      </c>
      <c r="J122" s="37" t="str">
        <f t="shared" si="12"/>
        <v/>
      </c>
      <c r="K122" s="38" t="str">
        <f>IF(Tabulka36[[#This Row],[Sloupec9]] = "","",J122*1.2)</f>
        <v/>
      </c>
      <c r="L122" s="25"/>
      <c r="M122" s="39" t="str">
        <f t="shared" si="13"/>
        <v/>
      </c>
      <c r="N122" s="40" t="str">
        <f t="shared" si="14"/>
        <v/>
      </c>
      <c r="O122" s="31" t="str">
        <f t="shared" si="11"/>
        <v xml:space="preserve">poslední kusy </v>
      </c>
      <c r="P122" s="58" t="s">
        <v>594</v>
      </c>
    </row>
    <row r="123" spans="1:16" ht="15" customHeight="1" thickBot="1">
      <c r="A123" s="32" t="s">
        <v>270</v>
      </c>
      <c r="B123" s="18" t="s">
        <v>271</v>
      </c>
      <c r="C123" s="23">
        <v>8595558300594</v>
      </c>
      <c r="D123" s="23" t="s">
        <v>223</v>
      </c>
      <c r="E123" s="20">
        <v>6</v>
      </c>
      <c r="F123" s="20">
        <v>396</v>
      </c>
      <c r="G123" s="56" t="s">
        <v>21</v>
      </c>
      <c r="H123" s="21" t="s">
        <v>22</v>
      </c>
      <c r="I123" s="42">
        <v>27.96</v>
      </c>
      <c r="J123" s="37" t="str">
        <f t="shared" si="12"/>
        <v/>
      </c>
      <c r="K123" s="38" t="str">
        <f>IF(Tabulka36[[#This Row],[Sloupec9]] = "","",J123*1.2)</f>
        <v/>
      </c>
      <c r="L123" s="25"/>
      <c r="M123" s="39" t="str">
        <f t="shared" si="13"/>
        <v/>
      </c>
      <c r="N123" s="40" t="str">
        <f t="shared" si="14"/>
        <v/>
      </c>
      <c r="O123" s="31" t="str">
        <f t="shared" si="11"/>
        <v xml:space="preserve">poslední kusy </v>
      </c>
      <c r="P123" s="58" t="s">
        <v>672</v>
      </c>
    </row>
    <row r="124" spans="1:16" ht="15" customHeight="1" thickBot="1">
      <c r="A124" s="32" t="s">
        <v>272</v>
      </c>
      <c r="B124" s="18" t="s">
        <v>273</v>
      </c>
      <c r="C124" s="23">
        <v>8595558300785</v>
      </c>
      <c r="D124" s="23" t="s">
        <v>223</v>
      </c>
      <c r="E124" s="20">
        <v>8</v>
      </c>
      <c r="F124" s="20">
        <v>960</v>
      </c>
      <c r="G124" s="56" t="s">
        <v>21</v>
      </c>
      <c r="H124" s="21"/>
      <c r="I124" s="42">
        <v>11.96</v>
      </c>
      <c r="J124" s="37" t="str">
        <f t="shared" si="12"/>
        <v/>
      </c>
      <c r="K124" s="38" t="str">
        <f>IF(Tabulka36[[#This Row],[Sloupec9]] = "","",J124*1.2)</f>
        <v/>
      </c>
      <c r="L124" s="25"/>
      <c r="M124" s="39" t="str">
        <f t="shared" si="13"/>
        <v/>
      </c>
      <c r="N124" s="40" t="str">
        <f t="shared" si="14"/>
        <v/>
      </c>
      <c r="O124" s="31" t="str">
        <f t="shared" si="11"/>
        <v/>
      </c>
      <c r="P124" s="58" t="s">
        <v>672</v>
      </c>
    </row>
    <row r="125" spans="1:16" ht="15" customHeight="1" thickBot="1">
      <c r="A125" s="32" t="s">
        <v>274</v>
      </c>
      <c r="B125" s="18" t="s">
        <v>275</v>
      </c>
      <c r="C125" s="23">
        <v>8595558301065</v>
      </c>
      <c r="D125" s="23" t="s">
        <v>223</v>
      </c>
      <c r="E125" s="20">
        <v>6</v>
      </c>
      <c r="F125" s="20">
        <v>324</v>
      </c>
      <c r="G125" s="56" t="s">
        <v>21</v>
      </c>
      <c r="H125" s="21"/>
      <c r="I125" s="42">
        <v>27.96</v>
      </c>
      <c r="J125" s="37" t="str">
        <f t="shared" si="12"/>
        <v/>
      </c>
      <c r="K125" s="38" t="str">
        <f>IF(Tabulka36[[#This Row],[Sloupec9]] = "","",J125*1.2)</f>
        <v/>
      </c>
      <c r="L125" s="25"/>
      <c r="M125" s="39" t="str">
        <f t="shared" si="13"/>
        <v/>
      </c>
      <c r="N125" s="40" t="str">
        <f t="shared" si="14"/>
        <v/>
      </c>
      <c r="O125" s="31" t="str">
        <f t="shared" si="11"/>
        <v/>
      </c>
      <c r="P125" s="58" t="s">
        <v>672</v>
      </c>
    </row>
    <row r="126" spans="1:16" ht="15" customHeight="1" thickBot="1">
      <c r="A126" s="32" t="s">
        <v>276</v>
      </c>
      <c r="B126" s="18" t="s">
        <v>277</v>
      </c>
      <c r="C126" s="23">
        <v>8595558303571</v>
      </c>
      <c r="D126" s="23" t="s">
        <v>223</v>
      </c>
      <c r="E126" s="20">
        <v>6</v>
      </c>
      <c r="F126" s="20">
        <v>540</v>
      </c>
      <c r="G126" s="56" t="s">
        <v>21</v>
      </c>
      <c r="H126" s="21" t="s">
        <v>22</v>
      </c>
      <c r="I126" s="42">
        <v>19.96</v>
      </c>
      <c r="J126" s="37" t="str">
        <f t="shared" si="12"/>
        <v/>
      </c>
      <c r="K126" s="38" t="str">
        <f>IF(Tabulka36[[#This Row],[Sloupec9]] = "","",J126*1.2)</f>
        <v/>
      </c>
      <c r="L126" s="25"/>
      <c r="M126" s="39" t="str">
        <f t="shared" si="13"/>
        <v/>
      </c>
      <c r="N126" s="40" t="str">
        <f t="shared" si="14"/>
        <v/>
      </c>
      <c r="O126" s="31" t="str">
        <f t="shared" si="11"/>
        <v xml:space="preserve">poslední kusy </v>
      </c>
      <c r="P126" s="58" t="s">
        <v>672</v>
      </c>
    </row>
    <row r="127" spans="1:16" ht="15" customHeight="1" thickBot="1">
      <c r="A127" s="32" t="s">
        <v>278</v>
      </c>
      <c r="B127" s="18" t="s">
        <v>279</v>
      </c>
      <c r="C127" s="23">
        <v>8595558301256</v>
      </c>
      <c r="D127" s="23" t="s">
        <v>20</v>
      </c>
      <c r="E127" s="20">
        <v>8</v>
      </c>
      <c r="F127" s="20">
        <v>960</v>
      </c>
      <c r="G127" s="56" t="s">
        <v>21</v>
      </c>
      <c r="H127" s="21" t="s">
        <v>22</v>
      </c>
      <c r="I127" s="42">
        <v>13.96</v>
      </c>
      <c r="J127" s="37" t="str">
        <f t="shared" si="12"/>
        <v/>
      </c>
      <c r="K127" s="38" t="str">
        <f>IF(Tabulka36[[#This Row],[Sloupec9]] = "","",J127*1.2)</f>
        <v/>
      </c>
      <c r="L127" s="25"/>
      <c r="M127" s="39" t="str">
        <f t="shared" si="13"/>
        <v/>
      </c>
      <c r="N127" s="40" t="str">
        <f t="shared" si="14"/>
        <v/>
      </c>
      <c r="O127" s="31" t="str">
        <f t="shared" si="11"/>
        <v xml:space="preserve">poslední kusy </v>
      </c>
      <c r="P127" s="58" t="s">
        <v>672</v>
      </c>
    </row>
    <row r="128" spans="1:16" ht="15" customHeight="1" thickBot="1">
      <c r="A128" s="32" t="s">
        <v>280</v>
      </c>
      <c r="B128" s="18" t="s">
        <v>281</v>
      </c>
      <c r="C128" s="23">
        <v>8595558302451</v>
      </c>
      <c r="D128" s="23" t="s">
        <v>223</v>
      </c>
      <c r="E128" s="20">
        <v>6</v>
      </c>
      <c r="F128" s="20">
        <v>270</v>
      </c>
      <c r="G128" s="56" t="s">
        <v>21</v>
      </c>
      <c r="H128" s="21" t="s">
        <v>22</v>
      </c>
      <c r="I128" s="42">
        <v>31.96</v>
      </c>
      <c r="J128" s="37" t="str">
        <f t="shared" si="12"/>
        <v/>
      </c>
      <c r="K128" s="38" t="str">
        <f>IF(Tabulka36[[#This Row],[Sloupec9]] = "","",J128*1.2)</f>
        <v/>
      </c>
      <c r="L128" s="25"/>
      <c r="M128" s="39" t="str">
        <f t="shared" si="13"/>
        <v/>
      </c>
      <c r="N128" s="40" t="str">
        <f t="shared" si="14"/>
        <v/>
      </c>
      <c r="O128" s="31" t="str">
        <f t="shared" si="11"/>
        <v xml:space="preserve">poslední kusy </v>
      </c>
      <c r="P128" s="58" t="s">
        <v>672</v>
      </c>
    </row>
    <row r="129" spans="1:16" ht="15" customHeight="1" thickBot="1">
      <c r="A129" s="32" t="s">
        <v>282</v>
      </c>
      <c r="B129" s="18" t="s">
        <v>283</v>
      </c>
      <c r="C129" s="23">
        <v>8595558305025</v>
      </c>
      <c r="D129" s="23" t="s">
        <v>223</v>
      </c>
      <c r="E129" s="20">
        <v>6</v>
      </c>
      <c r="F129" s="20">
        <v>480</v>
      </c>
      <c r="G129" s="56" t="s">
        <v>21</v>
      </c>
      <c r="H129" s="21" t="s">
        <v>22</v>
      </c>
      <c r="I129" s="42">
        <v>19.96</v>
      </c>
      <c r="J129" s="37" t="str">
        <f t="shared" si="12"/>
        <v/>
      </c>
      <c r="K129" s="38" t="str">
        <f>IF(Tabulka36[[#This Row],[Sloupec9]] = "","",J129*1.2)</f>
        <v/>
      </c>
      <c r="L129" s="25"/>
      <c r="M129" s="39" t="str">
        <f t="shared" si="13"/>
        <v/>
      </c>
      <c r="N129" s="40" t="str">
        <f t="shared" si="14"/>
        <v/>
      </c>
      <c r="O129" s="31" t="str">
        <f t="shared" si="11"/>
        <v xml:space="preserve">poslední kusy </v>
      </c>
      <c r="P129" s="58" t="s">
        <v>672</v>
      </c>
    </row>
    <row r="130" spans="1:16" ht="15" customHeight="1" thickBot="1">
      <c r="A130" s="32" t="s">
        <v>284</v>
      </c>
      <c r="B130" s="18" t="s">
        <v>285</v>
      </c>
      <c r="C130" s="23">
        <v>8595558303540</v>
      </c>
      <c r="D130" s="23" t="s">
        <v>223</v>
      </c>
      <c r="E130" s="20">
        <v>6</v>
      </c>
      <c r="F130" s="20">
        <v>324</v>
      </c>
      <c r="G130" s="56" t="s">
        <v>21</v>
      </c>
      <c r="H130" s="21"/>
      <c r="I130" s="42">
        <v>27.96</v>
      </c>
      <c r="J130" s="37" t="str">
        <f t="shared" si="12"/>
        <v/>
      </c>
      <c r="K130" s="38" t="str">
        <f>IF(Tabulka36[[#This Row],[Sloupec9]] = "","",J130*1.2)</f>
        <v/>
      </c>
      <c r="L130" s="25"/>
      <c r="M130" s="39" t="str">
        <f t="shared" si="13"/>
        <v/>
      </c>
      <c r="N130" s="40" t="str">
        <f t="shared" si="14"/>
        <v/>
      </c>
      <c r="O130" s="31" t="str">
        <f t="shared" si="11"/>
        <v/>
      </c>
      <c r="P130" s="58" t="s">
        <v>672</v>
      </c>
    </row>
    <row r="131" spans="1:16" ht="15" customHeight="1" thickBot="1">
      <c r="A131" s="32" t="s">
        <v>286</v>
      </c>
      <c r="B131" s="18" t="s">
        <v>287</v>
      </c>
      <c r="C131" s="23">
        <v>8595558302086</v>
      </c>
      <c r="D131" s="23" t="s">
        <v>223</v>
      </c>
      <c r="E131" s="20">
        <v>12</v>
      </c>
      <c r="F131" s="20">
        <v>960</v>
      </c>
      <c r="G131" s="56" t="s">
        <v>21</v>
      </c>
      <c r="H131" s="21"/>
      <c r="I131" s="42">
        <v>13.96</v>
      </c>
      <c r="J131" s="37" t="str">
        <f t="shared" si="12"/>
        <v/>
      </c>
      <c r="K131" s="38" t="str">
        <f>IF(Tabulka36[[#This Row],[Sloupec9]] = "","",J131*1.2)</f>
        <v/>
      </c>
      <c r="L131" s="25"/>
      <c r="M131" s="39" t="str">
        <f t="shared" si="13"/>
        <v/>
      </c>
      <c r="N131" s="40" t="str">
        <f t="shared" si="14"/>
        <v/>
      </c>
      <c r="O131" s="31" t="str">
        <f t="shared" si="11"/>
        <v/>
      </c>
      <c r="P131" s="58" t="s">
        <v>672</v>
      </c>
    </row>
    <row r="132" spans="1:16" ht="15" customHeight="1" thickBot="1">
      <c r="A132" s="32" t="s">
        <v>288</v>
      </c>
      <c r="B132" s="18" t="s">
        <v>289</v>
      </c>
      <c r="C132" s="23">
        <v>8595558301072</v>
      </c>
      <c r="D132" s="23" t="s">
        <v>223</v>
      </c>
      <c r="E132" s="20">
        <v>12</v>
      </c>
      <c r="F132" s="20">
        <v>960</v>
      </c>
      <c r="G132" s="56" t="s">
        <v>21</v>
      </c>
      <c r="H132" s="21"/>
      <c r="I132" s="42">
        <v>13.96</v>
      </c>
      <c r="J132" s="37" t="str">
        <f t="shared" si="12"/>
        <v/>
      </c>
      <c r="K132" s="38" t="str">
        <f>IF(Tabulka36[[#This Row],[Sloupec9]] = "","",J132*1.2)</f>
        <v/>
      </c>
      <c r="L132" s="25"/>
      <c r="M132" s="39" t="str">
        <f t="shared" si="13"/>
        <v/>
      </c>
      <c r="N132" s="40" t="str">
        <f t="shared" si="14"/>
        <v/>
      </c>
      <c r="O132" s="31" t="str">
        <f t="shared" si="11"/>
        <v/>
      </c>
      <c r="P132" s="58" t="s">
        <v>672</v>
      </c>
    </row>
    <row r="133" spans="1:16" ht="15" customHeight="1" thickBot="1">
      <c r="A133" s="32" t="s">
        <v>290</v>
      </c>
      <c r="B133" s="18" t="s">
        <v>291</v>
      </c>
      <c r="C133" s="23">
        <v>8595558302482</v>
      </c>
      <c r="D133" s="23" t="s">
        <v>223</v>
      </c>
      <c r="E133" s="20">
        <v>12</v>
      </c>
      <c r="F133" s="20">
        <v>960</v>
      </c>
      <c r="G133" s="56" t="s">
        <v>21</v>
      </c>
      <c r="H133" s="21"/>
      <c r="I133" s="42">
        <v>13.96</v>
      </c>
      <c r="J133" s="37" t="str">
        <f t="shared" si="12"/>
        <v/>
      </c>
      <c r="K133" s="38" t="str">
        <f>IF(Tabulka36[[#This Row],[Sloupec9]] = "","",J133*1.2)</f>
        <v/>
      </c>
      <c r="L133" s="25"/>
      <c r="M133" s="39" t="str">
        <f t="shared" si="13"/>
        <v/>
      </c>
      <c r="N133" s="40" t="str">
        <f t="shared" si="14"/>
        <v/>
      </c>
      <c r="O133" s="31" t="str">
        <f t="shared" si="11"/>
        <v/>
      </c>
      <c r="P133" s="58" t="s">
        <v>672</v>
      </c>
    </row>
    <row r="134" spans="1:16" ht="15" customHeight="1" thickBot="1">
      <c r="A134" s="32" t="s">
        <v>292</v>
      </c>
      <c r="B134" s="18" t="s">
        <v>293</v>
      </c>
      <c r="C134" s="23">
        <v>8595558303557</v>
      </c>
      <c r="D134" s="23" t="s">
        <v>223</v>
      </c>
      <c r="E134" s="20">
        <v>12</v>
      </c>
      <c r="F134" s="20">
        <v>960</v>
      </c>
      <c r="G134" s="56" t="s">
        <v>21</v>
      </c>
      <c r="H134" s="21" t="s">
        <v>22</v>
      </c>
      <c r="I134" s="42">
        <v>13.96</v>
      </c>
      <c r="J134" s="37" t="str">
        <f t="shared" si="12"/>
        <v/>
      </c>
      <c r="K134" s="38" t="str">
        <f>IF(Tabulka36[[#This Row],[Sloupec9]] = "","",J134*1.2)</f>
        <v/>
      </c>
      <c r="L134" s="25"/>
      <c r="M134" s="39" t="str">
        <f t="shared" si="13"/>
        <v/>
      </c>
      <c r="N134" s="40" t="str">
        <f t="shared" si="14"/>
        <v/>
      </c>
      <c r="O134" s="31" t="str">
        <f t="shared" si="11"/>
        <v xml:space="preserve">poslední kusy </v>
      </c>
      <c r="P134" s="58" t="s">
        <v>672</v>
      </c>
    </row>
    <row r="135" spans="1:16" ht="15" customHeight="1" thickBot="1">
      <c r="A135" s="32" t="s">
        <v>294</v>
      </c>
      <c r="B135" s="18" t="s">
        <v>295</v>
      </c>
      <c r="C135" s="23">
        <v>8595558301607</v>
      </c>
      <c r="D135" s="23" t="s">
        <v>223</v>
      </c>
      <c r="E135" s="20">
        <v>6</v>
      </c>
      <c r="F135" s="20">
        <v>396</v>
      </c>
      <c r="G135" s="56" t="s">
        <v>21</v>
      </c>
      <c r="H135" s="21" t="s">
        <v>22</v>
      </c>
      <c r="I135" s="42">
        <v>27.96</v>
      </c>
      <c r="J135" s="37" t="str">
        <f t="shared" si="12"/>
        <v/>
      </c>
      <c r="K135" s="38" t="str">
        <f>IF(Tabulka36[[#This Row],[Sloupec9]] = "","",J135*1.2)</f>
        <v/>
      </c>
      <c r="L135" s="25"/>
      <c r="M135" s="39" t="str">
        <f t="shared" si="13"/>
        <v/>
      </c>
      <c r="N135" s="40" t="str">
        <f t="shared" si="14"/>
        <v/>
      </c>
      <c r="O135" s="31" t="str">
        <f t="shared" si="11"/>
        <v xml:space="preserve">poslední kusy </v>
      </c>
      <c r="P135" s="58" t="s">
        <v>672</v>
      </c>
    </row>
    <row r="136" spans="1:16" ht="15" customHeight="1" thickBot="1">
      <c r="A136" s="32" t="s">
        <v>296</v>
      </c>
      <c r="B136" s="18" t="s">
        <v>297</v>
      </c>
      <c r="C136" s="23">
        <v>8595558300600</v>
      </c>
      <c r="D136" s="23" t="s">
        <v>223</v>
      </c>
      <c r="E136" s="20">
        <v>12</v>
      </c>
      <c r="F136" s="20">
        <v>960</v>
      </c>
      <c r="G136" s="56" t="s">
        <v>21</v>
      </c>
      <c r="H136" s="21" t="s">
        <v>22</v>
      </c>
      <c r="I136" s="42">
        <v>11.96</v>
      </c>
      <c r="J136" s="37" t="str">
        <f t="shared" si="12"/>
        <v/>
      </c>
      <c r="K136" s="38" t="str">
        <f>IF(Tabulka36[[#This Row],[Sloupec9]] = "","",J136*1.2)</f>
        <v/>
      </c>
      <c r="L136" s="25"/>
      <c r="M136" s="39" t="str">
        <f t="shared" si="13"/>
        <v/>
      </c>
      <c r="N136" s="40" t="str">
        <f t="shared" si="14"/>
        <v/>
      </c>
      <c r="O136" s="31" t="str">
        <f t="shared" si="11"/>
        <v xml:space="preserve">poslední kusy </v>
      </c>
      <c r="P136" s="58" t="s">
        <v>672</v>
      </c>
    </row>
    <row r="137" spans="1:16" ht="15" customHeight="1" thickBot="1">
      <c r="A137" s="32" t="s">
        <v>298</v>
      </c>
      <c r="B137" s="18" t="s">
        <v>299</v>
      </c>
      <c r="C137" s="23">
        <v>8595558300617</v>
      </c>
      <c r="D137" s="23" t="s">
        <v>223</v>
      </c>
      <c r="E137" s="20">
        <v>12</v>
      </c>
      <c r="F137" s="20">
        <v>960</v>
      </c>
      <c r="G137" s="56" t="s">
        <v>21</v>
      </c>
      <c r="H137" s="21"/>
      <c r="I137" s="42">
        <v>11.96</v>
      </c>
      <c r="J137" s="37" t="str">
        <f t="shared" si="12"/>
        <v/>
      </c>
      <c r="K137" s="38" t="str">
        <f>IF(Tabulka36[[#This Row],[Sloupec9]] = "","",J137*1.2)</f>
        <v/>
      </c>
      <c r="L137" s="25"/>
      <c r="M137" s="39" t="str">
        <f t="shared" si="13"/>
        <v/>
      </c>
      <c r="N137" s="40" t="str">
        <f t="shared" si="14"/>
        <v/>
      </c>
      <c r="O137" s="31" t="str">
        <f t="shared" si="11"/>
        <v/>
      </c>
      <c r="P137" s="58" t="s">
        <v>672</v>
      </c>
    </row>
    <row r="138" spans="1:16" ht="15" customHeight="1" thickBot="1">
      <c r="A138" s="32" t="s">
        <v>300</v>
      </c>
      <c r="B138" s="18" t="s">
        <v>301</v>
      </c>
      <c r="C138" s="23">
        <v>8595558302079</v>
      </c>
      <c r="D138" s="23" t="s">
        <v>223</v>
      </c>
      <c r="E138" s="20">
        <v>6</v>
      </c>
      <c r="F138" s="20">
        <v>270</v>
      </c>
      <c r="G138" s="56" t="s">
        <v>21</v>
      </c>
      <c r="H138" s="21" t="s">
        <v>22</v>
      </c>
      <c r="I138" s="42">
        <v>31.96</v>
      </c>
      <c r="J138" s="37" t="str">
        <f t="shared" si="12"/>
        <v/>
      </c>
      <c r="K138" s="38" t="str">
        <f>IF(Tabulka36[[#This Row],[Sloupec9]] = "","",J138*1.2)</f>
        <v/>
      </c>
      <c r="L138" s="25"/>
      <c r="M138" s="39" t="str">
        <f t="shared" si="13"/>
        <v/>
      </c>
      <c r="N138" s="40" t="str">
        <f t="shared" si="14"/>
        <v/>
      </c>
      <c r="O138" s="31" t="str">
        <f t="shared" si="11"/>
        <v xml:space="preserve">poslední kusy </v>
      </c>
      <c r="P138" s="58" t="s">
        <v>672</v>
      </c>
    </row>
    <row r="139" spans="1:16" ht="15" customHeight="1" thickBot="1">
      <c r="A139" s="32" t="s">
        <v>302</v>
      </c>
      <c r="B139" s="18" t="s">
        <v>303</v>
      </c>
      <c r="C139" s="23">
        <v>8595558304080</v>
      </c>
      <c r="D139" s="23" t="s">
        <v>20</v>
      </c>
      <c r="E139" s="20">
        <v>10</v>
      </c>
      <c r="F139" s="20">
        <v>630</v>
      </c>
      <c r="G139" s="56" t="s">
        <v>21</v>
      </c>
      <c r="H139" s="21"/>
      <c r="I139" s="42">
        <v>23.96</v>
      </c>
      <c r="J139" s="37" t="str">
        <f t="shared" si="12"/>
        <v/>
      </c>
      <c r="K139" s="38" t="str">
        <f>IF(Tabulka36[[#This Row],[Sloupec9]] = "","",J139*1.2)</f>
        <v/>
      </c>
      <c r="L139" s="25"/>
      <c r="M139" s="39" t="str">
        <f t="shared" si="13"/>
        <v/>
      </c>
      <c r="N139" s="40" t="str">
        <f t="shared" si="14"/>
        <v/>
      </c>
      <c r="O139" s="31" t="str">
        <f t="shared" si="11"/>
        <v/>
      </c>
      <c r="P139" s="58" t="s">
        <v>595</v>
      </c>
    </row>
    <row r="140" spans="1:16" ht="15" customHeight="1" thickBot="1">
      <c r="A140" s="32" t="s">
        <v>304</v>
      </c>
      <c r="B140" s="18" t="s">
        <v>305</v>
      </c>
      <c r="C140" s="23">
        <v>8595558304707</v>
      </c>
      <c r="D140" s="23" t="s">
        <v>33</v>
      </c>
      <c r="E140" s="20">
        <v>6</v>
      </c>
      <c r="F140" s="20">
        <v>756</v>
      </c>
      <c r="G140" s="56" t="s">
        <v>21</v>
      </c>
      <c r="H140" s="21"/>
      <c r="I140" s="42">
        <v>23.96</v>
      </c>
      <c r="J140" s="37" t="str">
        <f t="shared" si="12"/>
        <v/>
      </c>
      <c r="K140" s="38" t="str">
        <f>IF(Tabulka36[[#This Row],[Sloupec9]] = "","",J140*1.2)</f>
        <v/>
      </c>
      <c r="L140" s="25"/>
      <c r="M140" s="39" t="str">
        <f t="shared" si="13"/>
        <v/>
      </c>
      <c r="N140" s="40" t="str">
        <f t="shared" si="14"/>
        <v/>
      </c>
      <c r="O140" s="31" t="str">
        <f t="shared" si="11"/>
        <v/>
      </c>
      <c r="P140" s="58" t="s">
        <v>596</v>
      </c>
    </row>
    <row r="141" spans="1:16" ht="15" customHeight="1" thickBot="1">
      <c r="A141" s="32" t="s">
        <v>306</v>
      </c>
      <c r="B141" s="18" t="s">
        <v>307</v>
      </c>
      <c r="C141" s="23">
        <v>8595558305001</v>
      </c>
      <c r="D141" s="23" t="s">
        <v>33</v>
      </c>
      <c r="E141" s="20">
        <v>4</v>
      </c>
      <c r="F141" s="20">
        <v>408</v>
      </c>
      <c r="G141" s="56" t="s">
        <v>21</v>
      </c>
      <c r="H141" s="21" t="s">
        <v>71</v>
      </c>
      <c r="I141" s="42">
        <v>29.96</v>
      </c>
      <c r="J141" s="37" t="str">
        <f t="shared" si="12"/>
        <v/>
      </c>
      <c r="K141" s="38" t="str">
        <f>IF(Tabulka36[[#This Row],[Sloupec9]] = "","",J141*1.2)</f>
        <v/>
      </c>
      <c r="L141" s="25"/>
      <c r="M141" s="39" t="str">
        <f t="shared" si="13"/>
        <v/>
      </c>
      <c r="N141" s="40" t="str">
        <f t="shared" si="14"/>
        <v/>
      </c>
      <c r="O141" s="31" t="str">
        <f t="shared" si="11"/>
        <v xml:space="preserve">novinka </v>
      </c>
      <c r="P141" s="58" t="s">
        <v>597</v>
      </c>
    </row>
    <row r="142" spans="1:16" ht="15" customHeight="1" thickBot="1">
      <c r="A142" s="32" t="s">
        <v>308</v>
      </c>
      <c r="B142" s="18" t="s">
        <v>309</v>
      </c>
      <c r="C142" s="23">
        <v>8595558302840</v>
      </c>
      <c r="D142" s="23" t="s">
        <v>20</v>
      </c>
      <c r="E142" s="20">
        <v>6</v>
      </c>
      <c r="F142" s="20">
        <v>252</v>
      </c>
      <c r="G142" s="56" t="s">
        <v>21</v>
      </c>
      <c r="H142" s="21"/>
      <c r="I142" s="42">
        <v>31.96</v>
      </c>
      <c r="J142" s="37" t="str">
        <f t="shared" si="12"/>
        <v/>
      </c>
      <c r="K142" s="38" t="str">
        <f>IF(Tabulka36[[#This Row],[Sloupec9]] = "","",J142*1.2)</f>
        <v/>
      </c>
      <c r="L142" s="25"/>
      <c r="M142" s="39" t="str">
        <f t="shared" si="13"/>
        <v/>
      </c>
      <c r="N142" s="40" t="str">
        <f t="shared" si="14"/>
        <v/>
      </c>
      <c r="O142" s="31" t="str">
        <f t="shared" si="11"/>
        <v/>
      </c>
      <c r="P142" s="58" t="s">
        <v>598</v>
      </c>
    </row>
    <row r="143" spans="1:16" ht="15" customHeight="1" thickBot="1">
      <c r="A143" s="32" t="s">
        <v>310</v>
      </c>
      <c r="B143" s="18" t="s">
        <v>311</v>
      </c>
      <c r="C143" s="23">
        <v>5425016925942</v>
      </c>
      <c r="D143" s="23" t="s">
        <v>33</v>
      </c>
      <c r="E143" s="20">
        <v>6</v>
      </c>
      <c r="F143" s="20">
        <v>594</v>
      </c>
      <c r="G143" s="56" t="s">
        <v>21</v>
      </c>
      <c r="H143" s="21"/>
      <c r="I143" s="42">
        <v>33.96</v>
      </c>
      <c r="J143" s="37" t="str">
        <f t="shared" si="12"/>
        <v/>
      </c>
      <c r="K143" s="38" t="str">
        <f>IF(Tabulka36[[#This Row],[Sloupec9]] = "","",J143*1.2)</f>
        <v/>
      </c>
      <c r="L143" s="25"/>
      <c r="M143" s="39" t="str">
        <f t="shared" si="13"/>
        <v/>
      </c>
      <c r="N143" s="40" t="str">
        <f t="shared" si="14"/>
        <v/>
      </c>
      <c r="O143" s="31" t="str">
        <f t="shared" si="11"/>
        <v/>
      </c>
      <c r="P143" s="58" t="s">
        <v>673</v>
      </c>
    </row>
    <row r="144" spans="1:16" ht="15" customHeight="1" thickBot="1">
      <c r="A144" s="32" t="s">
        <v>312</v>
      </c>
      <c r="B144" s="18" t="s">
        <v>313</v>
      </c>
      <c r="C144" s="23">
        <v>5425016925959</v>
      </c>
      <c r="D144" s="23" t="s">
        <v>33</v>
      </c>
      <c r="E144" s="20">
        <v>6</v>
      </c>
      <c r="F144" s="20">
        <v>594</v>
      </c>
      <c r="G144" s="56" t="s">
        <v>21</v>
      </c>
      <c r="H144" s="21"/>
      <c r="I144" s="42">
        <v>33.96</v>
      </c>
      <c r="J144" s="37" t="str">
        <f t="shared" si="12"/>
        <v/>
      </c>
      <c r="K144" s="38" t="str">
        <f>IF(Tabulka36[[#This Row],[Sloupec9]] = "","",J144*1.2)</f>
        <v/>
      </c>
      <c r="L144" s="25"/>
      <c r="M144" s="39" t="str">
        <f t="shared" si="13"/>
        <v/>
      </c>
      <c r="N144" s="40" t="str">
        <f t="shared" si="14"/>
        <v/>
      </c>
      <c r="O144" s="31" t="str">
        <f t="shared" si="11"/>
        <v/>
      </c>
      <c r="P144" s="58" t="s">
        <v>674</v>
      </c>
    </row>
    <row r="145" spans="1:16" ht="15" customHeight="1" thickBot="1">
      <c r="A145" s="32" t="s">
        <v>314</v>
      </c>
      <c r="B145" s="18" t="s">
        <v>315</v>
      </c>
      <c r="C145" s="23">
        <v>8595558302642</v>
      </c>
      <c r="D145" s="23" t="s">
        <v>20</v>
      </c>
      <c r="E145" s="20">
        <v>6</v>
      </c>
      <c r="F145" s="20">
        <v>672</v>
      </c>
      <c r="G145" s="56" t="s">
        <v>21</v>
      </c>
      <c r="H145" s="21" t="s">
        <v>22</v>
      </c>
      <c r="I145" s="42">
        <v>25.96</v>
      </c>
      <c r="J145" s="37" t="str">
        <f t="shared" si="12"/>
        <v/>
      </c>
      <c r="K145" s="38" t="str">
        <f>IF(Tabulka36[[#This Row],[Sloupec9]] = "","",J145*1.2)</f>
        <v/>
      </c>
      <c r="L145" s="25"/>
      <c r="M145" s="39" t="str">
        <f t="shared" si="13"/>
        <v/>
      </c>
      <c r="N145" s="40" t="str">
        <f t="shared" si="14"/>
        <v/>
      </c>
      <c r="O145" s="31" t="str">
        <f t="shared" si="11"/>
        <v xml:space="preserve">poslední kusy </v>
      </c>
      <c r="P145" s="58" t="s">
        <v>599</v>
      </c>
    </row>
    <row r="146" spans="1:16" ht="15" customHeight="1" thickBot="1">
      <c r="A146" s="32" t="s">
        <v>316</v>
      </c>
      <c r="B146" s="18" t="s">
        <v>317</v>
      </c>
      <c r="C146" s="23">
        <v>8595558305261</v>
      </c>
      <c r="D146" s="23" t="s">
        <v>20</v>
      </c>
      <c r="E146" s="20">
        <v>6</v>
      </c>
      <c r="F146" s="20">
        <v>150</v>
      </c>
      <c r="G146" s="56" t="s">
        <v>21</v>
      </c>
      <c r="H146" s="21" t="s">
        <v>58</v>
      </c>
      <c r="I146" s="42">
        <v>47.96</v>
      </c>
      <c r="J146" s="37" t="str">
        <f t="shared" si="12"/>
        <v/>
      </c>
      <c r="K146" s="38" t="str">
        <f>IF(Tabulka36[[#This Row],[Sloupec9]] = "","",J146*1.2)</f>
        <v/>
      </c>
      <c r="L146" s="25"/>
      <c r="M146" s="39" t="str">
        <f t="shared" si="13"/>
        <v/>
      </c>
      <c r="N146" s="40" t="str">
        <f t="shared" si="14"/>
        <v/>
      </c>
      <c r="O146" s="31" t="str">
        <f t="shared" si="11"/>
        <v xml:space="preserve">poslední kusy   novinka </v>
      </c>
      <c r="P146" s="58" t="s">
        <v>600</v>
      </c>
    </row>
    <row r="147" spans="1:16" ht="15" customHeight="1" thickBot="1">
      <c r="A147" s="32" t="s">
        <v>318</v>
      </c>
      <c r="B147" s="18" t="s">
        <v>319</v>
      </c>
      <c r="C147" s="23">
        <v>8595558303625</v>
      </c>
      <c r="D147" s="23" t="s">
        <v>20</v>
      </c>
      <c r="E147" s="20">
        <v>6</v>
      </c>
      <c r="F147" s="20">
        <v>180</v>
      </c>
      <c r="G147" s="56" t="s">
        <v>21</v>
      </c>
      <c r="H147" s="21" t="s">
        <v>22</v>
      </c>
      <c r="I147" s="42">
        <v>29.96</v>
      </c>
      <c r="J147" s="37" t="str">
        <f t="shared" si="12"/>
        <v/>
      </c>
      <c r="K147" s="38" t="str">
        <f>IF(Tabulka36[[#This Row],[Sloupec9]] = "","",J147*1.2)</f>
        <v/>
      </c>
      <c r="L147" s="25"/>
      <c r="M147" s="39" t="str">
        <f t="shared" si="13"/>
        <v/>
      </c>
      <c r="N147" s="40" t="str">
        <f t="shared" si="14"/>
        <v/>
      </c>
      <c r="O147" s="31" t="str">
        <f t="shared" si="11"/>
        <v xml:space="preserve">poslední kusy </v>
      </c>
      <c r="P147" s="58" t="s">
        <v>601</v>
      </c>
    </row>
    <row r="148" spans="1:16" ht="15" customHeight="1" thickBot="1">
      <c r="A148" s="32" t="s">
        <v>320</v>
      </c>
      <c r="B148" s="18" t="s">
        <v>321</v>
      </c>
      <c r="C148" s="23">
        <v>8595558304684</v>
      </c>
      <c r="D148" s="23" t="s">
        <v>20</v>
      </c>
      <c r="E148" s="20">
        <v>7</v>
      </c>
      <c r="F148" s="20">
        <v>420</v>
      </c>
      <c r="G148" s="56" t="s">
        <v>21</v>
      </c>
      <c r="H148" s="21"/>
      <c r="I148" s="42">
        <v>25.96</v>
      </c>
      <c r="J148" s="37" t="str">
        <f t="shared" si="12"/>
        <v/>
      </c>
      <c r="K148" s="38" t="str">
        <f>IF(Tabulka36[[#This Row],[Sloupec9]] = "","",J148*1.2)</f>
        <v/>
      </c>
      <c r="L148" s="25"/>
      <c r="M148" s="39" t="str">
        <f t="shared" si="13"/>
        <v/>
      </c>
      <c r="N148" s="40" t="str">
        <f t="shared" si="14"/>
        <v/>
      </c>
      <c r="O148" s="31" t="str">
        <f t="shared" si="11"/>
        <v/>
      </c>
      <c r="P148" s="58" t="s">
        <v>602</v>
      </c>
    </row>
    <row r="149" spans="1:16" ht="15" customHeight="1" thickBot="1">
      <c r="A149" s="32" t="s">
        <v>322</v>
      </c>
      <c r="B149" s="18" t="s">
        <v>323</v>
      </c>
      <c r="C149" s="23">
        <v>8595558304981</v>
      </c>
      <c r="D149" s="23" t="s">
        <v>20</v>
      </c>
      <c r="E149" s="20">
        <v>4</v>
      </c>
      <c r="F149" s="20">
        <v>120</v>
      </c>
      <c r="G149" s="56" t="s">
        <v>21</v>
      </c>
      <c r="H149" s="21" t="s">
        <v>71</v>
      </c>
      <c r="I149" s="42">
        <v>59.96</v>
      </c>
      <c r="J149" s="37" t="str">
        <f t="shared" si="12"/>
        <v/>
      </c>
      <c r="K149" s="38" t="str">
        <f>IF(Tabulka36[[#This Row],[Sloupec9]] = "","",J149*1.2)</f>
        <v/>
      </c>
      <c r="L149" s="25"/>
      <c r="M149" s="39" t="str">
        <f t="shared" si="13"/>
        <v/>
      </c>
      <c r="N149" s="40" t="str">
        <f t="shared" si="14"/>
        <v/>
      </c>
      <c r="O149" s="31" t="str">
        <f t="shared" si="11"/>
        <v xml:space="preserve">novinka </v>
      </c>
      <c r="P149" s="58" t="s">
        <v>603</v>
      </c>
    </row>
    <row r="150" spans="1:16" ht="15" customHeight="1" thickBot="1">
      <c r="A150" s="32" t="s">
        <v>324</v>
      </c>
      <c r="B150" s="18" t="s">
        <v>325</v>
      </c>
      <c r="C150" s="23">
        <v>8595558301102</v>
      </c>
      <c r="D150" s="23" t="s">
        <v>20</v>
      </c>
      <c r="E150" s="20">
        <v>6</v>
      </c>
      <c r="F150" s="20">
        <v>180</v>
      </c>
      <c r="G150" s="56" t="s">
        <v>21</v>
      </c>
      <c r="H150" s="21"/>
      <c r="I150" s="42">
        <v>35.96</v>
      </c>
      <c r="J150" s="37" t="str">
        <f t="shared" si="12"/>
        <v/>
      </c>
      <c r="K150" s="38" t="str">
        <f>IF(Tabulka36[[#This Row],[Sloupec9]] = "","",J150*1.2)</f>
        <v/>
      </c>
      <c r="L150" s="25"/>
      <c r="M150" s="39" t="str">
        <f t="shared" si="13"/>
        <v/>
      </c>
      <c r="N150" s="40" t="str">
        <f t="shared" si="14"/>
        <v/>
      </c>
      <c r="O150" s="31" t="str">
        <f t="shared" si="11"/>
        <v/>
      </c>
      <c r="P150" s="58" t="s">
        <v>604</v>
      </c>
    </row>
    <row r="151" spans="1:16" ht="15" customHeight="1" thickBot="1">
      <c r="A151" s="32" t="s">
        <v>326</v>
      </c>
      <c r="B151" s="18" t="s">
        <v>327</v>
      </c>
      <c r="C151" s="23">
        <v>8595558303779</v>
      </c>
      <c r="D151" s="23" t="s">
        <v>33</v>
      </c>
      <c r="E151" s="20">
        <v>12</v>
      </c>
      <c r="F151" s="20">
        <v>336</v>
      </c>
      <c r="G151" s="56" t="s">
        <v>21</v>
      </c>
      <c r="H151" s="21"/>
      <c r="I151" s="42">
        <v>31.96</v>
      </c>
      <c r="J151" s="37" t="str">
        <f t="shared" si="12"/>
        <v/>
      </c>
      <c r="K151" s="38" t="str">
        <f>IF(Tabulka36[[#This Row],[Sloupec9]] = "","",J151*1.2)</f>
        <v/>
      </c>
      <c r="L151" s="25"/>
      <c r="M151" s="39" t="str">
        <f t="shared" si="13"/>
        <v/>
      </c>
      <c r="N151" s="40" t="str">
        <f t="shared" si="14"/>
        <v/>
      </c>
      <c r="O151" s="31" t="str">
        <f t="shared" si="11"/>
        <v/>
      </c>
      <c r="P151" s="58" t="s">
        <v>605</v>
      </c>
    </row>
    <row r="152" spans="1:16" ht="15" customHeight="1" thickBot="1">
      <c r="A152" s="32" t="s">
        <v>328</v>
      </c>
      <c r="B152" s="18" t="s">
        <v>329</v>
      </c>
      <c r="C152" s="23">
        <v>8595558302048</v>
      </c>
      <c r="D152" s="23" t="s">
        <v>33</v>
      </c>
      <c r="E152" s="20">
        <v>6</v>
      </c>
      <c r="F152" s="20">
        <v>180</v>
      </c>
      <c r="G152" s="56" t="s">
        <v>21</v>
      </c>
      <c r="H152" s="21"/>
      <c r="I152" s="42">
        <v>47.96</v>
      </c>
      <c r="J152" s="37" t="str">
        <f t="shared" si="12"/>
        <v/>
      </c>
      <c r="K152" s="38" t="str">
        <f>IF(Tabulka36[[#This Row],[Sloupec9]] = "","",J152*1.2)</f>
        <v/>
      </c>
      <c r="L152" s="25"/>
      <c r="M152" s="39" t="str">
        <f t="shared" si="13"/>
        <v/>
      </c>
      <c r="N152" s="40" t="str">
        <f t="shared" si="14"/>
        <v/>
      </c>
      <c r="O152" s="31" t="str">
        <f t="shared" si="11"/>
        <v/>
      </c>
      <c r="P152" s="58" t="s">
        <v>606</v>
      </c>
    </row>
    <row r="153" spans="1:16" ht="15" customHeight="1" thickBot="1">
      <c r="A153" s="32" t="s">
        <v>330</v>
      </c>
      <c r="B153" s="18" t="s">
        <v>331</v>
      </c>
      <c r="C153" s="23">
        <v>8595558302321</v>
      </c>
      <c r="D153" s="23" t="s">
        <v>20</v>
      </c>
      <c r="E153" s="20">
        <v>6</v>
      </c>
      <c r="F153" s="20">
        <v>216</v>
      </c>
      <c r="G153" s="56" t="s">
        <v>21</v>
      </c>
      <c r="H153" s="21" t="s">
        <v>22</v>
      </c>
      <c r="I153" s="42">
        <v>27.96</v>
      </c>
      <c r="J153" s="37" t="str">
        <f t="shared" si="12"/>
        <v/>
      </c>
      <c r="K153" s="38" t="str">
        <f>IF(Tabulka36[[#This Row],[Sloupec9]] = "","",J153*1.2)</f>
        <v/>
      </c>
      <c r="L153" s="25"/>
      <c r="M153" s="39" t="str">
        <f t="shared" si="13"/>
        <v/>
      </c>
      <c r="N153" s="40" t="str">
        <f t="shared" si="14"/>
        <v/>
      </c>
      <c r="O153" s="31" t="str">
        <f t="shared" si="11"/>
        <v xml:space="preserve">poslední kusy </v>
      </c>
      <c r="P153" s="58" t="s">
        <v>607</v>
      </c>
    </row>
    <row r="154" spans="1:16" ht="15" customHeight="1" thickBot="1">
      <c r="A154" s="32" t="s">
        <v>332</v>
      </c>
      <c r="B154" s="18" t="s">
        <v>333</v>
      </c>
      <c r="C154" s="23">
        <v>8595558302598</v>
      </c>
      <c r="D154" s="23" t="s">
        <v>33</v>
      </c>
      <c r="E154" s="20">
        <v>5</v>
      </c>
      <c r="F154" s="20">
        <v>150</v>
      </c>
      <c r="G154" s="56" t="s">
        <v>334</v>
      </c>
      <c r="H154" s="21"/>
      <c r="I154" s="42">
        <v>39.96</v>
      </c>
      <c r="J154" s="37" t="str">
        <f t="shared" si="12"/>
        <v/>
      </c>
      <c r="K154" s="38" t="str">
        <f>IF(Tabulka36[[#This Row],[Sloupec9]] = "","",J154*1.2)</f>
        <v/>
      </c>
      <c r="L154" s="25"/>
      <c r="M154" s="39" t="str">
        <f t="shared" si="13"/>
        <v/>
      </c>
      <c r="N154" s="40" t="str">
        <f t="shared" si="14"/>
        <v/>
      </c>
      <c r="O154" s="31" t="str">
        <f t="shared" si="11"/>
        <v/>
      </c>
      <c r="P154" s="58" t="s">
        <v>608</v>
      </c>
    </row>
    <row r="155" spans="1:16" ht="15" customHeight="1" thickBot="1">
      <c r="A155" s="32" t="s">
        <v>335</v>
      </c>
      <c r="B155" s="18" t="s">
        <v>336</v>
      </c>
      <c r="C155" s="23">
        <v>8594156310431</v>
      </c>
      <c r="D155" s="23" t="s">
        <v>33</v>
      </c>
      <c r="E155" s="20">
        <v>5</v>
      </c>
      <c r="F155" s="20">
        <v>206</v>
      </c>
      <c r="G155" s="56" t="s">
        <v>334</v>
      </c>
      <c r="H155" s="21" t="s">
        <v>22</v>
      </c>
      <c r="I155" s="42">
        <v>23.96</v>
      </c>
      <c r="J155" s="37" t="str">
        <f t="shared" si="12"/>
        <v/>
      </c>
      <c r="K155" s="38" t="str">
        <f>IF(Tabulka36[[#This Row],[Sloupec9]] = "","",J155*1.2)</f>
        <v/>
      </c>
      <c r="L155" s="25"/>
      <c r="M155" s="39" t="str">
        <f t="shared" si="13"/>
        <v/>
      </c>
      <c r="N155" s="40" t="str">
        <f t="shared" si="14"/>
        <v/>
      </c>
      <c r="O155" s="31" t="str">
        <f t="shared" si="11"/>
        <v xml:space="preserve">poslední kusy </v>
      </c>
      <c r="P155" s="58" t="s">
        <v>675</v>
      </c>
    </row>
    <row r="156" spans="1:16" ht="15" customHeight="1" thickBot="1">
      <c r="A156" s="32" t="s">
        <v>337</v>
      </c>
      <c r="B156" s="18" t="s">
        <v>338</v>
      </c>
      <c r="C156" s="23">
        <v>8594156310387</v>
      </c>
      <c r="D156" s="23" t="s">
        <v>33</v>
      </c>
      <c r="E156" s="20">
        <v>5</v>
      </c>
      <c r="F156" s="20">
        <v>250</v>
      </c>
      <c r="G156" s="56" t="s">
        <v>334</v>
      </c>
      <c r="H156" s="21"/>
      <c r="I156" s="42">
        <v>27.96</v>
      </c>
      <c r="J156" s="37" t="str">
        <f t="shared" si="12"/>
        <v/>
      </c>
      <c r="K156" s="38" t="str">
        <f>IF(Tabulka36[[#This Row],[Sloupec9]] = "","",J156*1.2)</f>
        <v/>
      </c>
      <c r="L156" s="25"/>
      <c r="M156" s="39" t="str">
        <f t="shared" si="13"/>
        <v/>
      </c>
      <c r="N156" s="40" t="str">
        <f t="shared" si="14"/>
        <v/>
      </c>
      <c r="O156" s="31" t="str">
        <f t="shared" si="11"/>
        <v/>
      </c>
      <c r="P156" s="58" t="s">
        <v>609</v>
      </c>
    </row>
    <row r="157" spans="1:16" ht="15" customHeight="1" thickBot="1">
      <c r="A157" s="32" t="s">
        <v>339</v>
      </c>
      <c r="B157" s="18" t="s">
        <v>340</v>
      </c>
      <c r="C157" s="23">
        <v>8595558309795</v>
      </c>
      <c r="D157" s="23" t="s">
        <v>33</v>
      </c>
      <c r="E157" s="20">
        <v>50</v>
      </c>
      <c r="F157" s="20">
        <v>960</v>
      </c>
      <c r="G157" s="56" t="s">
        <v>334</v>
      </c>
      <c r="H157" s="21" t="s">
        <v>71</v>
      </c>
      <c r="I157" s="42">
        <v>3.96</v>
      </c>
      <c r="J157" s="37" t="str">
        <f t="shared" si="12"/>
        <v/>
      </c>
      <c r="K157" s="38" t="str">
        <f>IF(Tabulka36[[#This Row],[Sloupec9]] = "","",J157*1.2)</f>
        <v/>
      </c>
      <c r="L157" s="25"/>
      <c r="M157" s="39" t="str">
        <f t="shared" si="13"/>
        <v/>
      </c>
      <c r="N157" s="40" t="str">
        <f t="shared" si="14"/>
        <v/>
      </c>
      <c r="O157" s="31" t="str">
        <f t="shared" si="11"/>
        <v xml:space="preserve">novinka </v>
      </c>
      <c r="P157" s="58" t="s">
        <v>514</v>
      </c>
    </row>
    <row r="158" spans="1:16" ht="15" customHeight="1" thickBot="1">
      <c r="A158" s="32" t="s">
        <v>341</v>
      </c>
      <c r="B158" s="18" t="s">
        <v>342</v>
      </c>
      <c r="C158" s="23">
        <v>8595558303052</v>
      </c>
      <c r="D158" s="23" t="s">
        <v>33</v>
      </c>
      <c r="E158" s="20">
        <v>6</v>
      </c>
      <c r="F158" s="20">
        <v>216</v>
      </c>
      <c r="G158" s="56" t="s">
        <v>334</v>
      </c>
      <c r="H158" s="21"/>
      <c r="I158" s="42">
        <v>51.96</v>
      </c>
      <c r="J158" s="37" t="str">
        <f t="shared" si="12"/>
        <v/>
      </c>
      <c r="K158" s="38" t="str">
        <f>IF(Tabulka36[[#This Row],[Sloupec9]] = "","",J158*1.2)</f>
        <v/>
      </c>
      <c r="L158" s="25"/>
      <c r="M158" s="39" t="str">
        <f t="shared" si="13"/>
        <v/>
      </c>
      <c r="N158" s="40" t="str">
        <f t="shared" si="14"/>
        <v/>
      </c>
      <c r="O158" s="31" t="str">
        <f t="shared" si="11"/>
        <v/>
      </c>
      <c r="P158" s="58" t="s">
        <v>610</v>
      </c>
    </row>
    <row r="159" spans="1:16" ht="15" customHeight="1" thickBot="1">
      <c r="A159" s="32" t="s">
        <v>343</v>
      </c>
      <c r="B159" s="18" t="s">
        <v>344</v>
      </c>
      <c r="C159" s="23">
        <v>8595558304028</v>
      </c>
      <c r="D159" s="23" t="s">
        <v>33</v>
      </c>
      <c r="E159" s="20">
        <v>12</v>
      </c>
      <c r="F159" s="20">
        <v>720</v>
      </c>
      <c r="G159" s="56" t="s">
        <v>334</v>
      </c>
      <c r="H159" s="21" t="s">
        <v>22</v>
      </c>
      <c r="I159" s="42">
        <v>19.96</v>
      </c>
      <c r="J159" s="37" t="str">
        <f t="shared" si="12"/>
        <v/>
      </c>
      <c r="K159" s="38" t="str">
        <f>IF(Tabulka36[[#This Row],[Sloupec9]] = "","",J159*1.2)</f>
        <v/>
      </c>
      <c r="L159" s="25"/>
      <c r="M159" s="39" t="str">
        <f t="shared" si="13"/>
        <v/>
      </c>
      <c r="N159" s="40" t="str">
        <f t="shared" si="14"/>
        <v/>
      </c>
      <c r="O159" s="31" t="str">
        <f t="shared" si="11"/>
        <v xml:space="preserve">poslední kusy </v>
      </c>
      <c r="P159" s="58" t="s">
        <v>676</v>
      </c>
    </row>
    <row r="160" spans="1:16" ht="15" customHeight="1" thickBot="1">
      <c r="A160" s="32" t="s">
        <v>345</v>
      </c>
      <c r="B160" s="18" t="s">
        <v>346</v>
      </c>
      <c r="C160" s="23">
        <v>8595558303854</v>
      </c>
      <c r="D160" s="23" t="s">
        <v>33</v>
      </c>
      <c r="E160" s="20">
        <v>6</v>
      </c>
      <c r="F160" s="20">
        <v>216</v>
      </c>
      <c r="G160" s="56" t="s">
        <v>334</v>
      </c>
      <c r="H160" s="21"/>
      <c r="I160" s="42">
        <v>51.96</v>
      </c>
      <c r="J160" s="37" t="str">
        <f t="shared" si="12"/>
        <v/>
      </c>
      <c r="K160" s="38" t="str">
        <f>IF(Tabulka36[[#This Row],[Sloupec9]] = "","",J160*1.2)</f>
        <v/>
      </c>
      <c r="L160" s="25"/>
      <c r="M160" s="39" t="str">
        <f t="shared" si="13"/>
        <v/>
      </c>
      <c r="N160" s="40" t="str">
        <f t="shared" si="14"/>
        <v/>
      </c>
      <c r="O160" s="31" t="str">
        <f t="shared" si="11"/>
        <v/>
      </c>
      <c r="P160" s="58" t="s">
        <v>611</v>
      </c>
    </row>
    <row r="161" spans="1:16" ht="15" customHeight="1" thickBot="1">
      <c r="A161" s="32" t="s">
        <v>347</v>
      </c>
      <c r="B161" s="18" t="s">
        <v>348</v>
      </c>
      <c r="C161" s="23">
        <v>8595558305186</v>
      </c>
      <c r="D161" s="23" t="s">
        <v>33</v>
      </c>
      <c r="E161" s="20">
        <v>6</v>
      </c>
      <c r="F161" s="20">
        <v>216</v>
      </c>
      <c r="G161" s="56" t="s">
        <v>334</v>
      </c>
      <c r="H161" s="21" t="s">
        <v>71</v>
      </c>
      <c r="I161" s="42">
        <v>51.96</v>
      </c>
      <c r="J161" s="37" t="str">
        <f t="shared" si="12"/>
        <v/>
      </c>
      <c r="K161" s="38" t="str">
        <f>IF(Tabulka36[[#This Row],[Sloupec9]] = "","",J161*1.2)</f>
        <v/>
      </c>
      <c r="L161" s="25"/>
      <c r="M161" s="39" t="str">
        <f t="shared" si="13"/>
        <v/>
      </c>
      <c r="N161" s="40" t="str">
        <f t="shared" si="14"/>
        <v/>
      </c>
      <c r="O161" s="31" t="str">
        <f t="shared" si="11"/>
        <v xml:space="preserve">novinka </v>
      </c>
      <c r="P161" s="58" t="s">
        <v>612</v>
      </c>
    </row>
    <row r="162" spans="1:16" ht="15" customHeight="1" thickBot="1">
      <c r="A162" s="32" t="s">
        <v>349</v>
      </c>
      <c r="B162" s="18" t="s">
        <v>350</v>
      </c>
      <c r="C162" s="23">
        <v>8595558303502</v>
      </c>
      <c r="D162" s="23" t="s">
        <v>33</v>
      </c>
      <c r="E162" s="20">
        <v>6</v>
      </c>
      <c r="F162" s="20">
        <v>216</v>
      </c>
      <c r="G162" s="56" t="s">
        <v>334</v>
      </c>
      <c r="H162" s="21"/>
      <c r="I162" s="42">
        <v>51.96</v>
      </c>
      <c r="J162" s="37" t="str">
        <f t="shared" si="12"/>
        <v/>
      </c>
      <c r="K162" s="38" t="str">
        <f>IF(Tabulka36[[#This Row],[Sloupec9]] = "","",J162*1.2)</f>
        <v/>
      </c>
      <c r="L162" s="25"/>
      <c r="M162" s="39" t="str">
        <f t="shared" si="13"/>
        <v/>
      </c>
      <c r="N162" s="40" t="str">
        <f t="shared" si="14"/>
        <v/>
      </c>
      <c r="O162" s="31" t="str">
        <f t="shared" ref="O162:O236" si="15">IF(H162 = "","", H162)</f>
        <v/>
      </c>
      <c r="P162" s="58" t="s">
        <v>613</v>
      </c>
    </row>
    <row r="163" spans="1:16" ht="15" customHeight="1" thickBot="1">
      <c r="A163" s="32" t="s">
        <v>351</v>
      </c>
      <c r="B163" s="18" t="s">
        <v>352</v>
      </c>
      <c r="C163" s="23">
        <v>8595558304868</v>
      </c>
      <c r="D163" s="23" t="s">
        <v>33</v>
      </c>
      <c r="E163" s="20">
        <v>6</v>
      </c>
      <c r="F163" s="20">
        <v>216</v>
      </c>
      <c r="G163" s="56" t="s">
        <v>334</v>
      </c>
      <c r="H163" s="21"/>
      <c r="I163" s="42">
        <v>51.96</v>
      </c>
      <c r="J163" s="37" t="str">
        <f t="shared" ref="J163:J236" si="16">IF($O$2 = 0,"",IF(G163 = "brutto",I163/1.2*(100-$O$2)/100,I163/1.2*(75)/100))</f>
        <v/>
      </c>
      <c r="K163" s="38" t="str">
        <f>IF(Tabulka36[[#This Row],[Sloupec9]] = "","",J163*1.2)</f>
        <v/>
      </c>
      <c r="L163" s="25"/>
      <c r="M163" s="39" t="str">
        <f t="shared" ref="M163:M236" si="17">IF(J163 = "",IF(L163 = "","",I163*L163/1.2),IF(L163 = "","",J163*L163))</f>
        <v/>
      </c>
      <c r="N163" s="40" t="str">
        <f t="shared" ref="N163:N236" si="18">IF(J163 = "",IF(L163 = "","",I163*L163),IF(L163 = "","",K163*L163))</f>
        <v/>
      </c>
      <c r="O163" s="31" t="str">
        <f t="shared" si="15"/>
        <v/>
      </c>
      <c r="P163" s="58" t="s">
        <v>614</v>
      </c>
    </row>
    <row r="164" spans="1:16" ht="15" customHeight="1" thickBot="1">
      <c r="A164" s="32" t="s">
        <v>353</v>
      </c>
      <c r="B164" s="18" t="s">
        <v>354</v>
      </c>
      <c r="C164" s="23">
        <v>8595558304806</v>
      </c>
      <c r="D164" s="23" t="s">
        <v>33</v>
      </c>
      <c r="E164" s="20">
        <v>8</v>
      </c>
      <c r="F164" s="20">
        <v>320</v>
      </c>
      <c r="G164" s="56" t="s">
        <v>334</v>
      </c>
      <c r="H164" s="21" t="s">
        <v>22</v>
      </c>
      <c r="I164" s="42">
        <v>29.96</v>
      </c>
      <c r="J164" s="37" t="str">
        <f t="shared" si="16"/>
        <v/>
      </c>
      <c r="K164" s="38" t="str">
        <f>IF(Tabulka36[[#This Row],[Sloupec9]] = "","",J164*1.2)</f>
        <v/>
      </c>
      <c r="L164" s="25"/>
      <c r="M164" s="39" t="str">
        <f t="shared" si="17"/>
        <v/>
      </c>
      <c r="N164" s="40" t="str">
        <f t="shared" si="18"/>
        <v/>
      </c>
      <c r="O164" s="31" t="str">
        <f t="shared" si="15"/>
        <v xml:space="preserve">poslední kusy </v>
      </c>
      <c r="P164" s="58" t="s">
        <v>615</v>
      </c>
    </row>
    <row r="165" spans="1:16" ht="15" customHeight="1" thickBot="1">
      <c r="A165" s="32" t="s">
        <v>355</v>
      </c>
      <c r="B165" s="18" t="s">
        <v>356</v>
      </c>
      <c r="C165" s="23">
        <v>8595558302741</v>
      </c>
      <c r="D165" s="23" t="s">
        <v>20</v>
      </c>
      <c r="E165" s="20">
        <v>12</v>
      </c>
      <c r="F165" s="20">
        <v>504</v>
      </c>
      <c r="G165" s="56" t="s">
        <v>334</v>
      </c>
      <c r="H165" s="21"/>
      <c r="I165" s="42">
        <v>15.96</v>
      </c>
      <c r="J165" s="37" t="str">
        <f t="shared" si="16"/>
        <v/>
      </c>
      <c r="K165" s="38" t="str">
        <f>IF(Tabulka36[[#This Row],[Sloupec9]] = "","",J165*1.2)</f>
        <v/>
      </c>
      <c r="L165" s="25"/>
      <c r="M165" s="39" t="str">
        <f t="shared" si="17"/>
        <v/>
      </c>
      <c r="N165" s="40" t="str">
        <f t="shared" si="18"/>
        <v/>
      </c>
      <c r="O165" s="31" t="str">
        <f t="shared" si="15"/>
        <v/>
      </c>
      <c r="P165" s="58" t="s">
        <v>616</v>
      </c>
    </row>
    <row r="166" spans="1:16" ht="15" customHeight="1" thickBot="1">
      <c r="A166" s="32" t="s">
        <v>357</v>
      </c>
      <c r="B166" s="18" t="s">
        <v>358</v>
      </c>
      <c r="C166" s="23">
        <v>8595558300044</v>
      </c>
      <c r="D166" s="23" t="s">
        <v>20</v>
      </c>
      <c r="E166" s="20">
        <v>12</v>
      </c>
      <c r="F166" s="20">
        <v>504</v>
      </c>
      <c r="G166" s="56" t="s">
        <v>334</v>
      </c>
      <c r="H166" s="21"/>
      <c r="I166" s="42">
        <v>15.96</v>
      </c>
      <c r="J166" s="37" t="str">
        <f t="shared" si="16"/>
        <v/>
      </c>
      <c r="K166" s="38" t="str">
        <f>IF(Tabulka36[[#This Row],[Sloupec9]] = "","",J166*1.2)</f>
        <v/>
      </c>
      <c r="L166" s="25"/>
      <c r="M166" s="39" t="str">
        <f t="shared" si="17"/>
        <v/>
      </c>
      <c r="N166" s="40" t="str">
        <f t="shared" si="18"/>
        <v/>
      </c>
      <c r="O166" s="31" t="str">
        <f t="shared" si="15"/>
        <v/>
      </c>
      <c r="P166" s="58" t="s">
        <v>617</v>
      </c>
    </row>
    <row r="167" spans="1:16" ht="15" customHeight="1" thickBot="1">
      <c r="A167" s="32" t="s">
        <v>359</v>
      </c>
      <c r="B167" s="18" t="s">
        <v>360</v>
      </c>
      <c r="C167" s="23">
        <v>8595558300051</v>
      </c>
      <c r="D167" s="23" t="s">
        <v>20</v>
      </c>
      <c r="E167" s="20">
        <v>12</v>
      </c>
      <c r="F167" s="20">
        <v>504</v>
      </c>
      <c r="G167" s="56" t="s">
        <v>334</v>
      </c>
      <c r="H167" s="21"/>
      <c r="I167" s="42">
        <v>15.96</v>
      </c>
      <c r="J167" s="37" t="str">
        <f t="shared" si="16"/>
        <v/>
      </c>
      <c r="K167" s="38" t="str">
        <f>IF(Tabulka36[[#This Row],[Sloupec9]] = "","",J167*1.2)</f>
        <v/>
      </c>
      <c r="L167" s="25"/>
      <c r="M167" s="39" t="str">
        <f t="shared" si="17"/>
        <v/>
      </c>
      <c r="N167" s="40" t="str">
        <f t="shared" si="18"/>
        <v/>
      </c>
      <c r="O167" s="31" t="str">
        <f t="shared" si="15"/>
        <v/>
      </c>
      <c r="P167" s="58" t="s">
        <v>618</v>
      </c>
    </row>
    <row r="168" spans="1:16" ht="15" customHeight="1" thickBot="1">
      <c r="A168" s="32" t="s">
        <v>361</v>
      </c>
      <c r="B168" s="18" t="s">
        <v>362</v>
      </c>
      <c r="C168" s="23">
        <v>8595558300679</v>
      </c>
      <c r="D168" s="23" t="s">
        <v>20</v>
      </c>
      <c r="E168" s="20">
        <v>12</v>
      </c>
      <c r="F168" s="20">
        <v>504</v>
      </c>
      <c r="G168" s="56" t="s">
        <v>334</v>
      </c>
      <c r="H168" s="21"/>
      <c r="I168" s="42">
        <v>15.96</v>
      </c>
      <c r="J168" s="37" t="str">
        <f t="shared" si="16"/>
        <v/>
      </c>
      <c r="K168" s="38" t="str">
        <f>IF(Tabulka36[[#This Row],[Sloupec9]] = "","",J168*1.2)</f>
        <v/>
      </c>
      <c r="L168" s="25"/>
      <c r="M168" s="39" t="str">
        <f t="shared" si="17"/>
        <v/>
      </c>
      <c r="N168" s="40" t="str">
        <f t="shared" si="18"/>
        <v/>
      </c>
      <c r="O168" s="31" t="str">
        <f t="shared" si="15"/>
        <v/>
      </c>
      <c r="P168" s="58" t="s">
        <v>619</v>
      </c>
    </row>
    <row r="169" spans="1:16" ht="15" customHeight="1" thickBot="1">
      <c r="A169" s="32" t="s">
        <v>363</v>
      </c>
      <c r="B169" s="18" t="s">
        <v>364</v>
      </c>
      <c r="C169" s="23">
        <v>8595558301614</v>
      </c>
      <c r="D169" s="23" t="s">
        <v>20</v>
      </c>
      <c r="E169" s="20">
        <v>12</v>
      </c>
      <c r="F169" s="20">
        <v>504</v>
      </c>
      <c r="G169" s="56" t="s">
        <v>334</v>
      </c>
      <c r="H169" s="21"/>
      <c r="I169" s="42">
        <v>15.96</v>
      </c>
      <c r="J169" s="37" t="str">
        <f t="shared" si="16"/>
        <v/>
      </c>
      <c r="K169" s="38" t="str">
        <f>IF(Tabulka36[[#This Row],[Sloupec9]] = "","",J169*1.2)</f>
        <v/>
      </c>
      <c r="L169" s="25"/>
      <c r="M169" s="39" t="str">
        <f t="shared" si="17"/>
        <v/>
      </c>
      <c r="N169" s="40" t="str">
        <f t="shared" si="18"/>
        <v/>
      </c>
      <c r="O169" s="31" t="str">
        <f t="shared" si="15"/>
        <v/>
      </c>
      <c r="P169" s="58" t="s">
        <v>620</v>
      </c>
    </row>
    <row r="170" spans="1:16" ht="15" customHeight="1" thickBot="1">
      <c r="A170" s="32" t="s">
        <v>365</v>
      </c>
      <c r="B170" s="18" t="s">
        <v>366</v>
      </c>
      <c r="C170" s="23">
        <v>8595558309733</v>
      </c>
      <c r="D170" s="23" t="s">
        <v>33</v>
      </c>
      <c r="E170" s="20"/>
      <c r="F170" s="20">
        <v>960</v>
      </c>
      <c r="G170" s="56" t="s">
        <v>334</v>
      </c>
      <c r="H170" s="21" t="s">
        <v>71</v>
      </c>
      <c r="I170" s="42">
        <v>3.96</v>
      </c>
      <c r="J170" s="37" t="str">
        <f t="shared" si="16"/>
        <v/>
      </c>
      <c r="K170" s="38" t="str">
        <f>IF(Tabulka36[[#This Row],[Sloupec9]] = "","",J170*1.2)</f>
        <v/>
      </c>
      <c r="L170" s="25"/>
      <c r="M170" s="39" t="str">
        <f t="shared" si="17"/>
        <v/>
      </c>
      <c r="N170" s="40" t="str">
        <f t="shared" si="18"/>
        <v/>
      </c>
      <c r="O170" s="31" t="str">
        <f t="shared" si="15"/>
        <v xml:space="preserve">novinka </v>
      </c>
      <c r="P170" s="59"/>
    </row>
    <row r="171" spans="1:16" ht="15" customHeight="1" thickBot="1">
      <c r="A171" s="32" t="s">
        <v>367</v>
      </c>
      <c r="B171" s="18" t="s">
        <v>368</v>
      </c>
      <c r="C171" s="23">
        <v>8595558301584</v>
      </c>
      <c r="D171" s="23" t="s">
        <v>33</v>
      </c>
      <c r="E171" s="20">
        <v>3</v>
      </c>
      <c r="F171" s="20">
        <v>120</v>
      </c>
      <c r="G171" s="56" t="s">
        <v>334</v>
      </c>
      <c r="H171" s="21"/>
      <c r="I171" s="42">
        <v>79.959999999999994</v>
      </c>
      <c r="J171" s="37" t="str">
        <f t="shared" si="16"/>
        <v/>
      </c>
      <c r="K171" s="38" t="str">
        <f>IF(Tabulka36[[#This Row],[Sloupec9]] = "","",J171*1.2)</f>
        <v/>
      </c>
      <c r="L171" s="25"/>
      <c r="M171" s="39" t="str">
        <f t="shared" si="17"/>
        <v/>
      </c>
      <c r="N171" s="40" t="str">
        <f t="shared" si="18"/>
        <v/>
      </c>
      <c r="O171" s="31" t="str">
        <f t="shared" si="15"/>
        <v/>
      </c>
      <c r="P171" s="58" t="s">
        <v>621</v>
      </c>
    </row>
    <row r="172" spans="1:16" ht="15" customHeight="1" thickBot="1">
      <c r="A172" s="32" t="s">
        <v>369</v>
      </c>
      <c r="B172" s="18" t="s">
        <v>370</v>
      </c>
      <c r="C172" s="23">
        <v>8595558304714</v>
      </c>
      <c r="D172" s="23" t="s">
        <v>33</v>
      </c>
      <c r="E172" s="20">
        <v>6</v>
      </c>
      <c r="F172" s="20">
        <v>120</v>
      </c>
      <c r="G172" s="56" t="s">
        <v>334</v>
      </c>
      <c r="H172" s="21"/>
      <c r="I172" s="42">
        <v>75.959999999999994</v>
      </c>
      <c r="J172" s="37" t="str">
        <f t="shared" si="16"/>
        <v/>
      </c>
      <c r="K172" s="38" t="str">
        <f>IF(Tabulka36[[#This Row],[Sloupec9]] = "","",J172*1.2)</f>
        <v/>
      </c>
      <c r="L172" s="25"/>
      <c r="M172" s="39" t="str">
        <f t="shared" si="17"/>
        <v/>
      </c>
      <c r="N172" s="40" t="str">
        <f t="shared" si="18"/>
        <v/>
      </c>
      <c r="O172" s="31" t="str">
        <f t="shared" si="15"/>
        <v/>
      </c>
      <c r="P172" s="58" t="s">
        <v>622</v>
      </c>
    </row>
    <row r="173" spans="1:16" ht="15" customHeight="1" thickBot="1">
      <c r="A173" s="32" t="s">
        <v>371</v>
      </c>
      <c r="B173" s="18" t="s">
        <v>372</v>
      </c>
      <c r="C173" s="23">
        <v>8595558304752</v>
      </c>
      <c r="D173" s="23" t="s">
        <v>33</v>
      </c>
      <c r="E173" s="20">
        <v>4</v>
      </c>
      <c r="F173" s="20">
        <v>120</v>
      </c>
      <c r="G173" s="56" t="s">
        <v>334</v>
      </c>
      <c r="H173" s="21" t="s">
        <v>22</v>
      </c>
      <c r="I173" s="42">
        <v>67.959999999999994</v>
      </c>
      <c r="J173" s="37" t="str">
        <f t="shared" si="16"/>
        <v/>
      </c>
      <c r="K173" s="38" t="str">
        <f>IF(Tabulka36[[#This Row],[Sloupec9]] = "","",J173*1.2)</f>
        <v/>
      </c>
      <c r="L173" s="25"/>
      <c r="M173" s="39" t="str">
        <f t="shared" si="17"/>
        <v/>
      </c>
      <c r="N173" s="40" t="str">
        <f t="shared" si="18"/>
        <v/>
      </c>
      <c r="O173" s="31" t="str">
        <f t="shared" si="15"/>
        <v xml:space="preserve">poslední kusy </v>
      </c>
      <c r="P173" s="58" t="s">
        <v>677</v>
      </c>
    </row>
    <row r="174" spans="1:16" ht="15" customHeight="1" thickBot="1">
      <c r="A174" s="32" t="s">
        <v>373</v>
      </c>
      <c r="B174" s="18" t="s">
        <v>374</v>
      </c>
      <c r="C174" s="23">
        <v>8595558301089</v>
      </c>
      <c r="D174" s="23" t="s">
        <v>33</v>
      </c>
      <c r="E174" s="20">
        <v>6</v>
      </c>
      <c r="F174" s="20">
        <v>216</v>
      </c>
      <c r="G174" s="56" t="s">
        <v>334</v>
      </c>
      <c r="H174" s="21" t="s">
        <v>22</v>
      </c>
      <c r="I174" s="42">
        <v>27.96</v>
      </c>
      <c r="J174" s="37" t="str">
        <f t="shared" si="16"/>
        <v/>
      </c>
      <c r="K174" s="38" t="str">
        <f>IF(Tabulka36[[#This Row],[Sloupec9]] = "","",J174*1.2)</f>
        <v/>
      </c>
      <c r="L174" s="25"/>
      <c r="M174" s="39" t="str">
        <f t="shared" si="17"/>
        <v/>
      </c>
      <c r="N174" s="40" t="str">
        <f t="shared" si="18"/>
        <v/>
      </c>
      <c r="O174" s="31" t="str">
        <f t="shared" si="15"/>
        <v xml:space="preserve">poslední kusy </v>
      </c>
      <c r="P174" s="58" t="s">
        <v>623</v>
      </c>
    </row>
    <row r="175" spans="1:16" ht="15" customHeight="1" thickBot="1">
      <c r="A175" s="32" t="s">
        <v>375</v>
      </c>
      <c r="B175" s="18" t="s">
        <v>376</v>
      </c>
      <c r="C175" s="23">
        <v>8595558300662</v>
      </c>
      <c r="D175" s="23" t="s">
        <v>33</v>
      </c>
      <c r="E175" s="20">
        <v>6</v>
      </c>
      <c r="F175" s="20">
        <v>150</v>
      </c>
      <c r="G175" s="56" t="s">
        <v>334</v>
      </c>
      <c r="H175" s="21"/>
      <c r="I175" s="42">
        <v>51.96</v>
      </c>
      <c r="J175" s="37" t="str">
        <f t="shared" si="16"/>
        <v/>
      </c>
      <c r="K175" s="38" t="str">
        <f>IF(Tabulka36[[#This Row],[Sloupec9]] = "","",J175*1.2)</f>
        <v/>
      </c>
      <c r="L175" s="25"/>
      <c r="M175" s="39" t="str">
        <f t="shared" si="17"/>
        <v/>
      </c>
      <c r="N175" s="40" t="str">
        <f t="shared" si="18"/>
        <v/>
      </c>
      <c r="O175" s="31" t="str">
        <f t="shared" si="15"/>
        <v/>
      </c>
      <c r="P175" s="58" t="s">
        <v>624</v>
      </c>
    </row>
    <row r="176" spans="1:16" ht="15" customHeight="1" thickBot="1">
      <c r="A176" s="32" t="s">
        <v>377</v>
      </c>
      <c r="B176" s="18" t="s">
        <v>378</v>
      </c>
      <c r="C176" s="23">
        <v>8595558305193</v>
      </c>
      <c r="D176" s="23" t="s">
        <v>33</v>
      </c>
      <c r="E176" s="20">
        <v>6</v>
      </c>
      <c r="F176" s="20">
        <v>150</v>
      </c>
      <c r="G176" s="56" t="s">
        <v>334</v>
      </c>
      <c r="H176" s="21" t="s">
        <v>36</v>
      </c>
      <c r="I176" s="42">
        <v>51.96</v>
      </c>
      <c r="J176" s="37" t="str">
        <f t="shared" si="16"/>
        <v/>
      </c>
      <c r="K176" s="38" t="str">
        <f>IF(Tabulka36[[#This Row],[Sloupec9]] = "","",J176*1.2)</f>
        <v/>
      </c>
      <c r="L176" s="25"/>
      <c r="M176" s="39" t="str">
        <f t="shared" si="17"/>
        <v/>
      </c>
      <c r="N176" s="40" t="str">
        <f t="shared" si="18"/>
        <v/>
      </c>
      <c r="O176" s="31" t="str">
        <f t="shared" si="15"/>
        <v xml:space="preserve">opět skladem   novinka </v>
      </c>
      <c r="P176" s="58" t="s">
        <v>625</v>
      </c>
    </row>
    <row r="177" spans="1:16" ht="15" customHeight="1" thickBot="1">
      <c r="A177" s="32" t="s">
        <v>379</v>
      </c>
      <c r="B177" s="18" t="s">
        <v>380</v>
      </c>
      <c r="C177" s="23">
        <v>8595558305131</v>
      </c>
      <c r="D177" s="23" t="s">
        <v>20</v>
      </c>
      <c r="E177" s="20">
        <v>288</v>
      </c>
      <c r="F177" s="20">
        <v>500</v>
      </c>
      <c r="G177" s="56" t="s">
        <v>334</v>
      </c>
      <c r="H177" s="21" t="s">
        <v>71</v>
      </c>
      <c r="I177" s="42">
        <v>5.96</v>
      </c>
      <c r="J177" s="37" t="str">
        <f t="shared" si="16"/>
        <v/>
      </c>
      <c r="K177" s="38" t="str">
        <f>IF(Tabulka36[[#This Row],[Sloupec9]] = "","",J177*1.2)</f>
        <v/>
      </c>
      <c r="L177" s="25"/>
      <c r="M177" s="39" t="str">
        <f t="shared" si="17"/>
        <v/>
      </c>
      <c r="N177" s="40" t="str">
        <f t="shared" si="18"/>
        <v/>
      </c>
      <c r="O177" s="31" t="str">
        <f t="shared" si="15"/>
        <v xml:space="preserve">novinka </v>
      </c>
      <c r="P177" s="58" t="s">
        <v>678</v>
      </c>
    </row>
    <row r="178" spans="1:16" ht="15" customHeight="1" thickBot="1">
      <c r="A178" s="32" t="s">
        <v>381</v>
      </c>
      <c r="B178" s="18" t="s">
        <v>382</v>
      </c>
      <c r="C178" s="23">
        <v>8595558304516</v>
      </c>
      <c r="D178" s="23" t="s">
        <v>33</v>
      </c>
      <c r="E178" s="20">
        <v>6</v>
      </c>
      <c r="F178" s="20">
        <v>300</v>
      </c>
      <c r="G178" s="56" t="s">
        <v>334</v>
      </c>
      <c r="H178" s="21" t="s">
        <v>22</v>
      </c>
      <c r="I178" s="42">
        <v>31.96</v>
      </c>
      <c r="J178" s="37" t="str">
        <f t="shared" si="16"/>
        <v/>
      </c>
      <c r="K178" s="38" t="str">
        <f>IF(Tabulka36[[#This Row],[Sloupec9]] = "","",J178*1.2)</f>
        <v/>
      </c>
      <c r="L178" s="25"/>
      <c r="M178" s="39" t="str">
        <f t="shared" si="17"/>
        <v/>
      </c>
      <c r="N178" s="40" t="str">
        <f t="shared" si="18"/>
        <v/>
      </c>
      <c r="O178" s="31" t="str">
        <f t="shared" si="15"/>
        <v xml:space="preserve">poslední kusy </v>
      </c>
      <c r="P178" s="58" t="s">
        <v>626</v>
      </c>
    </row>
    <row r="179" spans="1:16" ht="15" customHeight="1" thickBot="1">
      <c r="A179" s="32" t="s">
        <v>383</v>
      </c>
      <c r="B179" s="18" t="s">
        <v>384</v>
      </c>
      <c r="C179" s="23">
        <v>8595558304042</v>
      </c>
      <c r="D179" s="23" t="s">
        <v>20</v>
      </c>
      <c r="E179" s="20">
        <v>6</v>
      </c>
      <c r="F179" s="20">
        <v>180</v>
      </c>
      <c r="G179" s="56" t="s">
        <v>334</v>
      </c>
      <c r="H179" s="21"/>
      <c r="I179" s="42">
        <v>25.96</v>
      </c>
      <c r="J179" s="37" t="str">
        <f t="shared" si="16"/>
        <v/>
      </c>
      <c r="K179" s="38" t="str">
        <f>IF(Tabulka36[[#This Row],[Sloupec9]] = "","",J179*1.2)</f>
        <v/>
      </c>
      <c r="L179" s="25"/>
      <c r="M179" s="39" t="str">
        <f t="shared" si="17"/>
        <v/>
      </c>
      <c r="N179" s="40" t="str">
        <f t="shared" si="18"/>
        <v/>
      </c>
      <c r="O179" s="31" t="str">
        <f t="shared" si="15"/>
        <v/>
      </c>
      <c r="P179" s="58" t="s">
        <v>679</v>
      </c>
    </row>
    <row r="180" spans="1:16" ht="15" customHeight="1" thickBot="1">
      <c r="A180" s="32" t="s">
        <v>385</v>
      </c>
      <c r="B180" s="18" t="s">
        <v>386</v>
      </c>
      <c r="C180" s="23">
        <v>8595558303410</v>
      </c>
      <c r="D180" s="23" t="s">
        <v>33</v>
      </c>
      <c r="E180" s="20">
        <v>20</v>
      </c>
      <c r="F180" s="20">
        <v>500</v>
      </c>
      <c r="G180" s="56" t="s">
        <v>334</v>
      </c>
      <c r="H180" s="21"/>
      <c r="I180" s="42">
        <v>17.96</v>
      </c>
      <c r="J180" s="37" t="str">
        <f t="shared" si="16"/>
        <v/>
      </c>
      <c r="K180" s="38" t="str">
        <f>IF(Tabulka36[[#This Row],[Sloupec9]] = "","",J180*1.2)</f>
        <v/>
      </c>
      <c r="L180" s="25"/>
      <c r="M180" s="39" t="str">
        <f t="shared" si="17"/>
        <v/>
      </c>
      <c r="N180" s="40" t="str">
        <f t="shared" si="18"/>
        <v/>
      </c>
      <c r="O180" s="31" t="str">
        <f t="shared" si="15"/>
        <v/>
      </c>
      <c r="P180" s="58" t="s">
        <v>627</v>
      </c>
    </row>
    <row r="181" spans="1:16" ht="15" customHeight="1" thickBot="1">
      <c r="A181" s="32" t="s">
        <v>387</v>
      </c>
      <c r="B181" s="18" t="s">
        <v>388</v>
      </c>
      <c r="C181" s="23">
        <v>8595558303427</v>
      </c>
      <c r="D181" s="23" t="s">
        <v>33</v>
      </c>
      <c r="E181" s="20">
        <v>20</v>
      </c>
      <c r="F181" s="20">
        <v>500</v>
      </c>
      <c r="G181" s="56" t="s">
        <v>334</v>
      </c>
      <c r="H181" s="21"/>
      <c r="I181" s="42">
        <v>13.96</v>
      </c>
      <c r="J181" s="37" t="str">
        <f t="shared" si="16"/>
        <v/>
      </c>
      <c r="K181" s="38" t="str">
        <f>IF(Tabulka36[[#This Row],[Sloupec9]] = "","",J181*1.2)</f>
        <v/>
      </c>
      <c r="L181" s="25"/>
      <c r="M181" s="39" t="str">
        <f t="shared" si="17"/>
        <v/>
      </c>
      <c r="N181" s="40" t="str">
        <f t="shared" si="18"/>
        <v/>
      </c>
      <c r="O181" s="31" t="str">
        <f t="shared" si="15"/>
        <v/>
      </c>
      <c r="P181" s="58" t="s">
        <v>628</v>
      </c>
    </row>
    <row r="182" spans="1:16" ht="15" customHeight="1" thickBot="1">
      <c r="A182" s="32" t="s">
        <v>389</v>
      </c>
      <c r="B182" s="18" t="s">
        <v>390</v>
      </c>
      <c r="C182" s="23">
        <v>8595558304097</v>
      </c>
      <c r="D182" s="23" t="s">
        <v>33</v>
      </c>
      <c r="E182" s="20">
        <v>6</v>
      </c>
      <c r="F182" s="20">
        <v>216</v>
      </c>
      <c r="G182" s="56" t="s">
        <v>334</v>
      </c>
      <c r="H182" s="21"/>
      <c r="I182" s="42">
        <v>39.96</v>
      </c>
      <c r="J182" s="37" t="str">
        <f t="shared" si="16"/>
        <v/>
      </c>
      <c r="K182" s="38" t="str">
        <f>IF(Tabulka36[[#This Row],[Sloupec9]] = "","",J182*1.2)</f>
        <v/>
      </c>
      <c r="L182" s="25"/>
      <c r="M182" s="39" t="str">
        <f t="shared" si="17"/>
        <v/>
      </c>
      <c r="N182" s="40" t="str">
        <f t="shared" si="18"/>
        <v/>
      </c>
      <c r="O182" s="31" t="str">
        <f t="shared" si="15"/>
        <v/>
      </c>
      <c r="P182" s="58" t="s">
        <v>629</v>
      </c>
    </row>
    <row r="183" spans="1:16" ht="15" customHeight="1" thickBot="1">
      <c r="A183" s="32" t="s">
        <v>391</v>
      </c>
      <c r="B183" s="18" t="s">
        <v>392</v>
      </c>
      <c r="C183" s="23">
        <v>8595558302857</v>
      </c>
      <c r="D183" s="23" t="s">
        <v>33</v>
      </c>
      <c r="E183" s="20">
        <v>20</v>
      </c>
      <c r="F183" s="20">
        <v>960</v>
      </c>
      <c r="G183" s="56" t="s">
        <v>334</v>
      </c>
      <c r="H183" s="21"/>
      <c r="I183" s="42">
        <v>11.96</v>
      </c>
      <c r="J183" s="37" t="str">
        <f t="shared" si="16"/>
        <v/>
      </c>
      <c r="K183" s="38" t="str">
        <f>IF(Tabulka36[[#This Row],[Sloupec9]] = "","",J183*1.2)</f>
        <v/>
      </c>
      <c r="L183" s="25"/>
      <c r="M183" s="39" t="str">
        <f t="shared" si="17"/>
        <v/>
      </c>
      <c r="N183" s="40" t="str">
        <f t="shared" si="18"/>
        <v/>
      </c>
      <c r="O183" s="31" t="str">
        <f t="shared" si="15"/>
        <v/>
      </c>
      <c r="P183" s="58" t="s">
        <v>680</v>
      </c>
    </row>
    <row r="184" spans="1:16" ht="15" customHeight="1" thickBot="1">
      <c r="A184" s="32" t="s">
        <v>393</v>
      </c>
      <c r="B184" s="18" t="s">
        <v>394</v>
      </c>
      <c r="C184" s="23">
        <v>8595558303304</v>
      </c>
      <c r="D184" s="23" t="s">
        <v>33</v>
      </c>
      <c r="E184" s="20">
        <v>12</v>
      </c>
      <c r="F184" s="20">
        <v>576</v>
      </c>
      <c r="G184" s="56" t="s">
        <v>334</v>
      </c>
      <c r="H184" s="21"/>
      <c r="I184" s="42">
        <v>19.96</v>
      </c>
      <c r="J184" s="37" t="str">
        <f t="shared" si="16"/>
        <v/>
      </c>
      <c r="K184" s="38" t="str">
        <f>IF(Tabulka36[[#This Row],[Sloupec9]] = "","",J184*1.2)</f>
        <v/>
      </c>
      <c r="L184" s="25"/>
      <c r="M184" s="39" t="str">
        <f t="shared" si="17"/>
        <v/>
      </c>
      <c r="N184" s="40" t="str">
        <f t="shared" si="18"/>
        <v/>
      </c>
      <c r="O184" s="31" t="str">
        <f t="shared" si="15"/>
        <v/>
      </c>
      <c r="P184" s="58" t="s">
        <v>681</v>
      </c>
    </row>
    <row r="185" spans="1:16" ht="15" customHeight="1" thickBot="1">
      <c r="A185" s="32" t="s">
        <v>395</v>
      </c>
      <c r="B185" s="18" t="s">
        <v>396</v>
      </c>
      <c r="C185" s="23">
        <v>8595558303663</v>
      </c>
      <c r="D185" s="23" t="s">
        <v>33</v>
      </c>
      <c r="E185" s="20">
        <v>12</v>
      </c>
      <c r="F185" s="20">
        <v>576</v>
      </c>
      <c r="G185" s="56" t="s">
        <v>334</v>
      </c>
      <c r="H185" s="21"/>
      <c r="I185" s="42">
        <v>19.96</v>
      </c>
      <c r="J185" s="37" t="str">
        <f t="shared" si="16"/>
        <v/>
      </c>
      <c r="K185" s="38" t="str">
        <f>IF(Tabulka36[[#This Row],[Sloupec9]] = "","",J185*1.2)</f>
        <v/>
      </c>
      <c r="L185" s="25"/>
      <c r="M185" s="39" t="str">
        <f t="shared" si="17"/>
        <v/>
      </c>
      <c r="N185" s="40" t="str">
        <f t="shared" si="18"/>
        <v/>
      </c>
      <c r="O185" s="31" t="str">
        <f t="shared" si="15"/>
        <v/>
      </c>
      <c r="P185" s="58" t="s">
        <v>682</v>
      </c>
    </row>
    <row r="186" spans="1:16" ht="15" customHeight="1" thickBot="1">
      <c r="A186" s="32" t="s">
        <v>397</v>
      </c>
      <c r="B186" s="18" t="s">
        <v>398</v>
      </c>
      <c r="C186" s="23">
        <v>8595558303212</v>
      </c>
      <c r="D186" s="23" t="s">
        <v>33</v>
      </c>
      <c r="E186" s="20">
        <v>12</v>
      </c>
      <c r="F186" s="20">
        <v>960</v>
      </c>
      <c r="G186" s="56" t="s">
        <v>334</v>
      </c>
      <c r="H186" s="21"/>
      <c r="I186" s="42">
        <v>13.96</v>
      </c>
      <c r="J186" s="37" t="str">
        <f t="shared" si="16"/>
        <v/>
      </c>
      <c r="K186" s="38" t="str">
        <f>IF(Tabulka36[[#This Row],[Sloupec9]] = "","",J186*1.2)</f>
        <v/>
      </c>
      <c r="L186" s="25"/>
      <c r="M186" s="39" t="str">
        <f t="shared" si="17"/>
        <v/>
      </c>
      <c r="N186" s="40" t="str">
        <f t="shared" si="18"/>
        <v/>
      </c>
      <c r="O186" s="31" t="str">
        <f t="shared" si="15"/>
        <v/>
      </c>
      <c r="P186" s="58" t="s">
        <v>683</v>
      </c>
    </row>
    <row r="187" spans="1:16" ht="15" customHeight="1" thickBot="1">
      <c r="A187" s="32" t="s">
        <v>399</v>
      </c>
      <c r="B187" s="18" t="s">
        <v>400</v>
      </c>
      <c r="C187" s="23">
        <v>8595558302932</v>
      </c>
      <c r="D187" s="23" t="s">
        <v>33</v>
      </c>
      <c r="E187" s="20">
        <v>12</v>
      </c>
      <c r="F187" s="20">
        <v>576</v>
      </c>
      <c r="G187" s="56" t="s">
        <v>334</v>
      </c>
      <c r="H187" s="21"/>
      <c r="I187" s="42">
        <v>19.96</v>
      </c>
      <c r="J187" s="37" t="str">
        <f t="shared" si="16"/>
        <v/>
      </c>
      <c r="K187" s="38" t="str">
        <f>IF(Tabulka36[[#This Row],[Sloupec9]] = "","",J187*1.2)</f>
        <v/>
      </c>
      <c r="L187" s="25"/>
      <c r="M187" s="39" t="str">
        <f t="shared" si="17"/>
        <v/>
      </c>
      <c r="N187" s="40" t="str">
        <f t="shared" si="18"/>
        <v/>
      </c>
      <c r="O187" s="31" t="str">
        <f t="shared" si="15"/>
        <v/>
      </c>
      <c r="P187" s="58" t="s">
        <v>684</v>
      </c>
    </row>
    <row r="188" spans="1:16" ht="15" customHeight="1" thickBot="1">
      <c r="A188" s="32" t="s">
        <v>401</v>
      </c>
      <c r="B188" s="18" t="s">
        <v>402</v>
      </c>
      <c r="C188" s="23">
        <v>8595558304561</v>
      </c>
      <c r="D188" s="23"/>
      <c r="E188" s="20">
        <v>180</v>
      </c>
      <c r="F188" s="54">
        <v>960</v>
      </c>
      <c r="G188" s="56" t="s">
        <v>334</v>
      </c>
      <c r="H188" s="21"/>
      <c r="I188" s="43">
        <v>7.96</v>
      </c>
      <c r="J188" s="52" t="str">
        <f t="shared" ref="J188:J206" si="19">IF($O$2 = 0,"",IF(G188 = "brutto",I188/1.2*(100-$O$2)/100,I188/1.2*(75)/100))</f>
        <v/>
      </c>
      <c r="K188" s="53" t="str">
        <f>IF(Tabulka36[[#This Row],[Sloupec9]] = "","",J188*1.2)</f>
        <v/>
      </c>
      <c r="L188" s="25"/>
      <c r="M188" s="39" t="str">
        <f t="shared" ref="M188:M206" si="20">IF(J188 = "",IF(L188 = "","",I188*L188/1.2),IF(L188 = "","",J188*L188))</f>
        <v/>
      </c>
      <c r="N188" s="40" t="str">
        <f t="shared" ref="N188:N206" si="21">IF(J188 = "",IF(L188 = "","",I188*L188),IF(L188 = "","",K188*L188))</f>
        <v/>
      </c>
      <c r="O188" s="31" t="str">
        <f t="shared" ref="O188:O206" si="22">IF(H188 = "","", H188)</f>
        <v/>
      </c>
      <c r="P188" s="59"/>
    </row>
    <row r="189" spans="1:16" ht="15" customHeight="1" thickBot="1">
      <c r="A189" s="32" t="s">
        <v>403</v>
      </c>
      <c r="B189" s="18" t="s">
        <v>404</v>
      </c>
      <c r="C189" s="23">
        <v>8595558304578</v>
      </c>
      <c r="D189" s="23"/>
      <c r="E189" s="20">
        <v>30</v>
      </c>
      <c r="F189" s="54">
        <v>960</v>
      </c>
      <c r="G189" s="56" t="s">
        <v>334</v>
      </c>
      <c r="H189" s="21"/>
      <c r="I189" s="43">
        <v>9.9600000000000009</v>
      </c>
      <c r="J189" s="52" t="str">
        <f t="shared" si="19"/>
        <v/>
      </c>
      <c r="K189" s="53" t="str">
        <f>IF(Tabulka36[[#This Row],[Sloupec9]] = "","",J189*1.2)</f>
        <v/>
      </c>
      <c r="L189" s="25"/>
      <c r="M189" s="39" t="str">
        <f t="shared" si="20"/>
        <v/>
      </c>
      <c r="N189" s="40" t="str">
        <f t="shared" si="21"/>
        <v/>
      </c>
      <c r="O189" s="31" t="str">
        <f t="shared" si="22"/>
        <v/>
      </c>
      <c r="P189" s="59"/>
    </row>
    <row r="190" spans="1:16" ht="15" customHeight="1" thickBot="1">
      <c r="A190" s="32" t="s">
        <v>405</v>
      </c>
      <c r="B190" s="18" t="s">
        <v>406</v>
      </c>
      <c r="C190" s="23">
        <v>8595558304172</v>
      </c>
      <c r="D190" s="23" t="s">
        <v>33</v>
      </c>
      <c r="E190" s="20">
        <v>3</v>
      </c>
      <c r="F190" s="54">
        <v>60</v>
      </c>
      <c r="G190" s="56" t="s">
        <v>334</v>
      </c>
      <c r="H190" s="21"/>
      <c r="I190" s="43">
        <v>123.96</v>
      </c>
      <c r="J190" s="52" t="str">
        <f t="shared" si="19"/>
        <v/>
      </c>
      <c r="K190" s="53" t="str">
        <f>IF(Tabulka36[[#This Row],[Sloupec9]] = "","",J190*1.2)</f>
        <v/>
      </c>
      <c r="L190" s="25"/>
      <c r="M190" s="39" t="str">
        <f t="shared" si="20"/>
        <v/>
      </c>
      <c r="N190" s="40" t="str">
        <f t="shared" si="21"/>
        <v/>
      </c>
      <c r="O190" s="31" t="str">
        <f t="shared" si="22"/>
        <v/>
      </c>
      <c r="P190" s="58" t="s">
        <v>685</v>
      </c>
    </row>
    <row r="191" spans="1:16" ht="15" customHeight="1" thickBot="1">
      <c r="A191" s="32" t="s">
        <v>407</v>
      </c>
      <c r="B191" s="18" t="s">
        <v>408</v>
      </c>
      <c r="C191" s="23"/>
      <c r="D191" s="23"/>
      <c r="E191" s="20">
        <v>1</v>
      </c>
      <c r="F191" s="54">
        <v>218</v>
      </c>
      <c r="G191" s="56" t="s">
        <v>334</v>
      </c>
      <c r="H191" s="21"/>
      <c r="I191" s="43">
        <v>9.9600000000000009</v>
      </c>
      <c r="J191" s="52" t="str">
        <f t="shared" si="19"/>
        <v/>
      </c>
      <c r="K191" s="53" t="str">
        <f>IF(Tabulka36[[#This Row],[Sloupec9]] = "","",J191*1.2)</f>
        <v/>
      </c>
      <c r="L191" s="25"/>
      <c r="M191" s="39" t="str">
        <f t="shared" si="20"/>
        <v/>
      </c>
      <c r="N191" s="40" t="str">
        <f t="shared" si="21"/>
        <v/>
      </c>
      <c r="O191" s="31" t="str">
        <f t="shared" si="22"/>
        <v/>
      </c>
      <c r="P191" s="59"/>
    </row>
    <row r="192" spans="1:16" ht="15" customHeight="1" thickBot="1">
      <c r="A192" s="32" t="s">
        <v>409</v>
      </c>
      <c r="B192" s="18" t="s">
        <v>410</v>
      </c>
      <c r="C192" s="23"/>
      <c r="D192" s="23"/>
      <c r="E192" s="20">
        <v>505</v>
      </c>
      <c r="F192" s="54">
        <v>960</v>
      </c>
      <c r="G192" s="56" t="s">
        <v>334</v>
      </c>
      <c r="H192" s="21"/>
      <c r="I192" s="43">
        <v>5.96</v>
      </c>
      <c r="J192" s="52" t="str">
        <f t="shared" si="19"/>
        <v/>
      </c>
      <c r="K192" s="53" t="str">
        <f>IF(Tabulka36[[#This Row],[Sloupec9]] = "","",J192*1.2)</f>
        <v/>
      </c>
      <c r="L192" s="25"/>
      <c r="M192" s="39" t="str">
        <f t="shared" si="20"/>
        <v/>
      </c>
      <c r="N192" s="40" t="str">
        <f t="shared" si="21"/>
        <v/>
      </c>
      <c r="O192" s="31" t="str">
        <f t="shared" si="22"/>
        <v/>
      </c>
      <c r="P192" s="59"/>
    </row>
    <row r="193" spans="1:16" ht="15" customHeight="1" thickBot="1">
      <c r="A193" s="32" t="s">
        <v>411</v>
      </c>
      <c r="B193" s="18" t="s">
        <v>412</v>
      </c>
      <c r="C193" s="23"/>
      <c r="D193" s="23"/>
      <c r="E193" s="20">
        <v>1</v>
      </c>
      <c r="F193" s="54">
        <v>960</v>
      </c>
      <c r="G193" s="56" t="s">
        <v>334</v>
      </c>
      <c r="H193" s="21"/>
      <c r="I193" s="43">
        <v>5.96</v>
      </c>
      <c r="J193" s="52" t="str">
        <f t="shared" si="19"/>
        <v/>
      </c>
      <c r="K193" s="53" t="str">
        <f>IF(Tabulka36[[#This Row],[Sloupec9]] = "","",J193*1.2)</f>
        <v/>
      </c>
      <c r="L193" s="25"/>
      <c r="M193" s="39" t="str">
        <f t="shared" si="20"/>
        <v/>
      </c>
      <c r="N193" s="40" t="str">
        <f t="shared" si="21"/>
        <v/>
      </c>
      <c r="O193" s="31" t="str">
        <f t="shared" si="22"/>
        <v/>
      </c>
      <c r="P193" s="59"/>
    </row>
    <row r="194" spans="1:16" ht="15" customHeight="1" thickBot="1">
      <c r="A194" s="32" t="s">
        <v>413</v>
      </c>
      <c r="B194" s="18" t="s">
        <v>414</v>
      </c>
      <c r="C194" s="23">
        <v>613464422150</v>
      </c>
      <c r="D194" s="23"/>
      <c r="E194" s="20">
        <v>20</v>
      </c>
      <c r="F194" s="54">
        <v>960</v>
      </c>
      <c r="G194" s="56" t="s">
        <v>334</v>
      </c>
      <c r="H194" s="21"/>
      <c r="I194" s="43">
        <v>13.96</v>
      </c>
      <c r="J194" s="52" t="str">
        <f t="shared" si="19"/>
        <v/>
      </c>
      <c r="K194" s="53" t="str">
        <f>IF(Tabulka36[[#This Row],[Sloupec9]] = "","",J194*1.2)</f>
        <v/>
      </c>
      <c r="L194" s="25"/>
      <c r="M194" s="39" t="str">
        <f t="shared" si="20"/>
        <v/>
      </c>
      <c r="N194" s="40" t="str">
        <f t="shared" si="21"/>
        <v/>
      </c>
      <c r="O194" s="31" t="str">
        <f t="shared" si="22"/>
        <v/>
      </c>
      <c r="P194" s="58" t="s">
        <v>686</v>
      </c>
    </row>
    <row r="195" spans="1:16" ht="15" customHeight="1" thickBot="1">
      <c r="A195" s="32" t="s">
        <v>415</v>
      </c>
      <c r="B195" s="18" t="s">
        <v>416</v>
      </c>
      <c r="C195" s="23">
        <v>8595558305230</v>
      </c>
      <c r="D195" s="23" t="s">
        <v>33</v>
      </c>
      <c r="E195" s="20">
        <v>8</v>
      </c>
      <c r="F195" s="54">
        <v>360</v>
      </c>
      <c r="G195" s="56" t="s">
        <v>334</v>
      </c>
      <c r="H195" s="21" t="s">
        <v>71</v>
      </c>
      <c r="I195" s="43">
        <v>35.96</v>
      </c>
      <c r="J195" s="52" t="str">
        <f t="shared" si="19"/>
        <v/>
      </c>
      <c r="K195" s="53" t="str">
        <f>IF(Tabulka36[[#This Row],[Sloupec9]] = "","",J195*1.2)</f>
        <v/>
      </c>
      <c r="L195" s="25"/>
      <c r="M195" s="39" t="str">
        <f t="shared" si="20"/>
        <v/>
      </c>
      <c r="N195" s="40" t="str">
        <f t="shared" si="21"/>
        <v/>
      </c>
      <c r="O195" s="31" t="str">
        <f t="shared" si="22"/>
        <v xml:space="preserve">novinka </v>
      </c>
      <c r="P195" s="58" t="s">
        <v>630</v>
      </c>
    </row>
    <row r="196" spans="1:16" ht="15" customHeight="1" thickBot="1">
      <c r="A196" s="32" t="s">
        <v>417</v>
      </c>
      <c r="B196" s="18" t="s">
        <v>418</v>
      </c>
      <c r="C196" s="23">
        <v>8595558304158</v>
      </c>
      <c r="D196" s="23" t="s">
        <v>33</v>
      </c>
      <c r="E196" s="20">
        <v>10</v>
      </c>
      <c r="F196" s="54">
        <v>300</v>
      </c>
      <c r="G196" s="56" t="s">
        <v>334</v>
      </c>
      <c r="H196" s="21"/>
      <c r="I196" s="43">
        <v>31.96</v>
      </c>
      <c r="J196" s="52" t="str">
        <f t="shared" si="19"/>
        <v/>
      </c>
      <c r="K196" s="53" t="str">
        <f>IF(Tabulka36[[#This Row],[Sloupec9]] = "","",J196*1.2)</f>
        <v/>
      </c>
      <c r="L196" s="25"/>
      <c r="M196" s="39" t="str">
        <f t="shared" si="20"/>
        <v/>
      </c>
      <c r="N196" s="40" t="str">
        <f t="shared" si="21"/>
        <v/>
      </c>
      <c r="O196" s="31" t="str">
        <f t="shared" si="22"/>
        <v/>
      </c>
      <c r="P196" s="58" t="s">
        <v>687</v>
      </c>
    </row>
    <row r="197" spans="1:16" ht="15" customHeight="1" thickBot="1">
      <c r="A197" s="32" t="s">
        <v>419</v>
      </c>
      <c r="B197" s="18" t="s">
        <v>420</v>
      </c>
      <c r="C197" s="23">
        <v>8595558303793</v>
      </c>
      <c r="D197" s="23" t="s">
        <v>33</v>
      </c>
      <c r="E197" s="20">
        <v>8</v>
      </c>
      <c r="F197" s="54">
        <v>240</v>
      </c>
      <c r="G197" s="56" t="s">
        <v>334</v>
      </c>
      <c r="H197" s="21"/>
      <c r="I197" s="43">
        <v>27.96</v>
      </c>
      <c r="J197" s="52" t="str">
        <f t="shared" si="19"/>
        <v/>
      </c>
      <c r="K197" s="53" t="str">
        <f>IF(Tabulka36[[#This Row],[Sloupec9]] = "","",J197*1.2)</f>
        <v/>
      </c>
      <c r="L197" s="25"/>
      <c r="M197" s="39" t="str">
        <f t="shared" si="20"/>
        <v/>
      </c>
      <c r="N197" s="40" t="str">
        <f t="shared" si="21"/>
        <v/>
      </c>
      <c r="O197" s="31" t="str">
        <f t="shared" si="22"/>
        <v/>
      </c>
      <c r="P197" s="58" t="s">
        <v>688</v>
      </c>
    </row>
    <row r="198" spans="1:16" ht="15" customHeight="1" thickBot="1">
      <c r="A198" s="32" t="s">
        <v>421</v>
      </c>
      <c r="B198" s="18" t="s">
        <v>422</v>
      </c>
      <c r="C198" s="23">
        <v>8595558304103</v>
      </c>
      <c r="D198" s="23" t="s">
        <v>33</v>
      </c>
      <c r="E198" s="20">
        <v>6</v>
      </c>
      <c r="F198" s="54">
        <v>216</v>
      </c>
      <c r="G198" s="56" t="s">
        <v>334</v>
      </c>
      <c r="H198" s="21"/>
      <c r="I198" s="43">
        <v>27.96</v>
      </c>
      <c r="J198" s="52" t="str">
        <f t="shared" si="19"/>
        <v/>
      </c>
      <c r="K198" s="53" t="str">
        <f>IF(Tabulka36[[#This Row],[Sloupec9]] = "","",J198*1.2)</f>
        <v/>
      </c>
      <c r="L198" s="25"/>
      <c r="M198" s="39" t="str">
        <f t="shared" si="20"/>
        <v/>
      </c>
      <c r="N198" s="40" t="str">
        <f t="shared" si="21"/>
        <v/>
      </c>
      <c r="O198" s="31" t="str">
        <f t="shared" si="22"/>
        <v/>
      </c>
      <c r="P198" s="58" t="s">
        <v>631</v>
      </c>
    </row>
    <row r="199" spans="1:16" ht="15" customHeight="1" thickBot="1">
      <c r="A199" s="32" t="s">
        <v>423</v>
      </c>
      <c r="B199" s="18" t="s">
        <v>424</v>
      </c>
      <c r="C199" s="23">
        <v>8595558304950</v>
      </c>
      <c r="D199" s="23" t="s">
        <v>33</v>
      </c>
      <c r="E199" s="20">
        <v>3</v>
      </c>
      <c r="F199" s="54">
        <v>60</v>
      </c>
      <c r="G199" s="56" t="s">
        <v>334</v>
      </c>
      <c r="H199" s="21" t="s">
        <v>71</v>
      </c>
      <c r="I199" s="43">
        <v>159.96</v>
      </c>
      <c r="J199" s="52" t="str">
        <f t="shared" si="19"/>
        <v/>
      </c>
      <c r="K199" s="53" t="str">
        <f>IF(Tabulka36[[#This Row],[Sloupec9]] = "","",J199*1.2)</f>
        <v/>
      </c>
      <c r="L199" s="25"/>
      <c r="M199" s="39" t="str">
        <f t="shared" si="20"/>
        <v/>
      </c>
      <c r="N199" s="40" t="str">
        <f t="shared" si="21"/>
        <v/>
      </c>
      <c r="O199" s="31" t="str">
        <f t="shared" si="22"/>
        <v xml:space="preserve">novinka </v>
      </c>
      <c r="P199" s="58" t="s">
        <v>632</v>
      </c>
    </row>
    <row r="200" spans="1:16" ht="15" customHeight="1" thickBot="1">
      <c r="A200" s="32" t="s">
        <v>425</v>
      </c>
      <c r="B200" s="18" t="s">
        <v>426</v>
      </c>
      <c r="C200" s="23">
        <v>8595558304967</v>
      </c>
      <c r="D200" s="23" t="s">
        <v>33</v>
      </c>
      <c r="E200" s="20">
        <v>6</v>
      </c>
      <c r="F200" s="54">
        <v>175</v>
      </c>
      <c r="G200" s="56" t="s">
        <v>334</v>
      </c>
      <c r="H200" s="21" t="s">
        <v>71</v>
      </c>
      <c r="I200" s="43">
        <v>91.96</v>
      </c>
      <c r="J200" s="52" t="str">
        <f t="shared" si="19"/>
        <v/>
      </c>
      <c r="K200" s="53" t="str">
        <f>IF(Tabulka36[[#This Row],[Sloupec9]] = "","",J200*1.2)</f>
        <v/>
      </c>
      <c r="L200" s="25"/>
      <c r="M200" s="39" t="str">
        <f t="shared" si="20"/>
        <v/>
      </c>
      <c r="N200" s="40" t="str">
        <f t="shared" si="21"/>
        <v/>
      </c>
      <c r="O200" s="31" t="str">
        <f t="shared" si="22"/>
        <v xml:space="preserve">novinka </v>
      </c>
      <c r="P200" s="58" t="s">
        <v>691</v>
      </c>
    </row>
    <row r="201" spans="1:16" ht="15" customHeight="1" thickBot="1">
      <c r="A201" s="32" t="s">
        <v>427</v>
      </c>
      <c r="B201" s="18" t="s">
        <v>428</v>
      </c>
      <c r="C201" s="23">
        <v>8595558304264</v>
      </c>
      <c r="D201" s="23" t="s">
        <v>33</v>
      </c>
      <c r="E201" s="20">
        <v>5</v>
      </c>
      <c r="F201" s="54">
        <v>175</v>
      </c>
      <c r="G201" s="56" t="s">
        <v>334</v>
      </c>
      <c r="H201" s="21"/>
      <c r="I201" s="43">
        <v>63.96</v>
      </c>
      <c r="J201" s="52" t="str">
        <f t="shared" si="19"/>
        <v/>
      </c>
      <c r="K201" s="53" t="str">
        <f>IF(Tabulka36[[#This Row],[Sloupec9]] = "","",J201*1.2)</f>
        <v/>
      </c>
      <c r="L201" s="25"/>
      <c r="M201" s="39" t="str">
        <f t="shared" si="20"/>
        <v/>
      </c>
      <c r="N201" s="40" t="str">
        <f t="shared" si="21"/>
        <v/>
      </c>
      <c r="O201" s="31" t="str">
        <f t="shared" si="22"/>
        <v/>
      </c>
      <c r="P201" s="58" t="s">
        <v>689</v>
      </c>
    </row>
    <row r="202" spans="1:16" ht="15" customHeight="1" thickBot="1">
      <c r="A202" s="32" t="s">
        <v>429</v>
      </c>
      <c r="B202" s="18" t="s">
        <v>430</v>
      </c>
      <c r="C202" s="23">
        <v>8595558304271</v>
      </c>
      <c r="D202" s="23" t="s">
        <v>33</v>
      </c>
      <c r="E202" s="20">
        <v>6</v>
      </c>
      <c r="F202" s="54">
        <v>150</v>
      </c>
      <c r="G202" s="56" t="s">
        <v>334</v>
      </c>
      <c r="H202" s="21"/>
      <c r="I202" s="43">
        <v>63.96</v>
      </c>
      <c r="J202" s="52" t="str">
        <f t="shared" si="19"/>
        <v/>
      </c>
      <c r="K202" s="53" t="str">
        <f>IF(Tabulka36[[#This Row],[Sloupec9]] = "","",J202*1.2)</f>
        <v/>
      </c>
      <c r="L202" s="25"/>
      <c r="M202" s="39" t="str">
        <f t="shared" si="20"/>
        <v/>
      </c>
      <c r="N202" s="40" t="str">
        <f t="shared" si="21"/>
        <v/>
      </c>
      <c r="O202" s="31" t="str">
        <f t="shared" si="22"/>
        <v/>
      </c>
      <c r="P202" s="58" t="s">
        <v>690</v>
      </c>
    </row>
    <row r="203" spans="1:16" ht="15" customHeight="1" thickBot="1">
      <c r="A203" s="32" t="s">
        <v>431</v>
      </c>
      <c r="B203" s="18" t="s">
        <v>432</v>
      </c>
      <c r="C203" s="23"/>
      <c r="D203" s="23"/>
      <c r="E203" s="20">
        <v>15</v>
      </c>
      <c r="F203" s="54">
        <v>960</v>
      </c>
      <c r="G203" s="56" t="s">
        <v>334</v>
      </c>
      <c r="H203" s="21" t="s">
        <v>22</v>
      </c>
      <c r="I203" s="43">
        <v>47.96</v>
      </c>
      <c r="J203" s="52" t="str">
        <f t="shared" si="19"/>
        <v/>
      </c>
      <c r="K203" s="53" t="str">
        <f>IF(Tabulka36[[#This Row],[Sloupec9]] = "","",J203*1.2)</f>
        <v/>
      </c>
      <c r="L203" s="25"/>
      <c r="M203" s="39" t="str">
        <f t="shared" si="20"/>
        <v/>
      </c>
      <c r="N203" s="40" t="str">
        <f t="shared" si="21"/>
        <v/>
      </c>
      <c r="O203" s="31" t="str">
        <f t="shared" si="22"/>
        <v xml:space="preserve">poslední kusy </v>
      </c>
      <c r="P203" s="59"/>
    </row>
    <row r="204" spans="1:16" ht="15" customHeight="1" thickBot="1">
      <c r="A204" s="32" t="s">
        <v>433</v>
      </c>
      <c r="B204" s="18" t="s">
        <v>434</v>
      </c>
      <c r="C204" s="23">
        <v>8595558304431</v>
      </c>
      <c r="D204" s="23" t="s">
        <v>20</v>
      </c>
      <c r="E204" s="20">
        <v>6</v>
      </c>
      <c r="F204" s="54">
        <v>180</v>
      </c>
      <c r="G204" s="56" t="s">
        <v>334</v>
      </c>
      <c r="H204" s="21" t="s">
        <v>22</v>
      </c>
      <c r="I204" s="43">
        <v>39.96</v>
      </c>
      <c r="J204" s="52" t="str">
        <f t="shared" si="19"/>
        <v/>
      </c>
      <c r="K204" s="53" t="str">
        <f>IF(Tabulka36[[#This Row],[Sloupec9]] = "","",J204*1.2)</f>
        <v/>
      </c>
      <c r="L204" s="25"/>
      <c r="M204" s="39" t="str">
        <f t="shared" si="20"/>
        <v/>
      </c>
      <c r="N204" s="40" t="str">
        <f t="shared" si="21"/>
        <v/>
      </c>
      <c r="O204" s="31" t="str">
        <f t="shared" si="22"/>
        <v xml:space="preserve">poslední kusy </v>
      </c>
      <c r="P204" s="58" t="s">
        <v>633</v>
      </c>
    </row>
    <row r="205" spans="1:16" ht="15" customHeight="1" thickBot="1">
      <c r="A205" s="32" t="s">
        <v>435</v>
      </c>
      <c r="B205" s="18" t="s">
        <v>436</v>
      </c>
      <c r="C205" s="23">
        <v>8595558303922</v>
      </c>
      <c r="D205" s="23" t="s">
        <v>33</v>
      </c>
      <c r="E205" s="20">
        <v>8</v>
      </c>
      <c r="F205" s="54">
        <v>320</v>
      </c>
      <c r="G205" s="56" t="s">
        <v>334</v>
      </c>
      <c r="H205" s="21" t="s">
        <v>437</v>
      </c>
      <c r="I205" s="43">
        <v>31.96</v>
      </c>
      <c r="J205" s="52" t="str">
        <f t="shared" si="19"/>
        <v/>
      </c>
      <c r="K205" s="53" t="str">
        <f>IF(Tabulka36[[#This Row],[Sloupec9]] = "","",J205*1.2)</f>
        <v/>
      </c>
      <c r="L205" s="25"/>
      <c r="M205" s="39" t="str">
        <f t="shared" si="20"/>
        <v/>
      </c>
      <c r="N205" s="40" t="str">
        <f t="shared" si="21"/>
        <v/>
      </c>
      <c r="O205" s="31" t="str">
        <f t="shared" si="22"/>
        <v xml:space="preserve">opět skladem 20.týd. Nová cena </v>
      </c>
      <c r="P205" s="58" t="s">
        <v>634</v>
      </c>
    </row>
    <row r="206" spans="1:16" ht="15" customHeight="1" thickBot="1">
      <c r="A206" s="32" t="s">
        <v>438</v>
      </c>
      <c r="B206" s="18" t="s">
        <v>439</v>
      </c>
      <c r="C206" s="23">
        <v>8595558304509</v>
      </c>
      <c r="D206" s="23" t="s">
        <v>33</v>
      </c>
      <c r="E206" s="20">
        <v>8</v>
      </c>
      <c r="F206" s="54">
        <v>320</v>
      </c>
      <c r="G206" s="56" t="s">
        <v>334</v>
      </c>
      <c r="H206" s="21"/>
      <c r="I206" s="43">
        <v>27.96</v>
      </c>
      <c r="J206" s="52" t="str">
        <f t="shared" si="19"/>
        <v/>
      </c>
      <c r="K206" s="53" t="str">
        <f>IF(Tabulka36[[#This Row],[Sloupec9]] = "","",J206*1.2)</f>
        <v/>
      </c>
      <c r="L206" s="25"/>
      <c r="M206" s="39" t="str">
        <f t="shared" si="20"/>
        <v/>
      </c>
      <c r="N206" s="40" t="str">
        <f t="shared" si="21"/>
        <v/>
      </c>
      <c r="O206" s="31" t="str">
        <f t="shared" si="22"/>
        <v/>
      </c>
      <c r="P206" s="58" t="s">
        <v>635</v>
      </c>
    </row>
    <row r="207" spans="1:16" ht="15" customHeight="1" thickBot="1">
      <c r="A207" s="32" t="s">
        <v>440</v>
      </c>
      <c r="B207" s="18" t="s">
        <v>441</v>
      </c>
      <c r="C207" s="23">
        <v>8595558304882</v>
      </c>
      <c r="D207" s="23" t="s">
        <v>33</v>
      </c>
      <c r="E207" s="20">
        <v>6</v>
      </c>
      <c r="F207" s="54">
        <v>420</v>
      </c>
      <c r="G207" s="56" t="s">
        <v>334</v>
      </c>
      <c r="H207" s="21"/>
      <c r="I207" s="43">
        <v>31.96</v>
      </c>
      <c r="J207" s="52" t="str">
        <f t="shared" ref="J207:J225" si="23">IF($O$2 = 0,"",IF(G207 = "brutto",I207/1.2*(100-$O$2)/100,I207/1.2*(75)/100))</f>
        <v/>
      </c>
      <c r="K207" s="53" t="str">
        <f>IF(Tabulka36[[#This Row],[Sloupec9]] = "","",J207*1.2)</f>
        <v/>
      </c>
      <c r="L207" s="25"/>
      <c r="M207" s="39" t="str">
        <f t="shared" ref="M207:M225" si="24">IF(J207 = "",IF(L207 = "","",I207*L207/1.2),IF(L207 = "","",J207*L207))</f>
        <v/>
      </c>
      <c r="N207" s="40" t="str">
        <f t="shared" ref="N207:N225" si="25">IF(J207 = "",IF(L207 = "","",I207*L207),IF(L207 = "","",K207*L207))</f>
        <v/>
      </c>
      <c r="O207" s="31" t="str">
        <f t="shared" ref="O207:O225" si="26">IF(H207 = "","", H207)</f>
        <v/>
      </c>
      <c r="P207" s="58" t="s">
        <v>636</v>
      </c>
    </row>
    <row r="208" spans="1:16" ht="15" customHeight="1" thickBot="1">
      <c r="A208" s="32" t="s">
        <v>442</v>
      </c>
      <c r="B208" s="18" t="s">
        <v>443</v>
      </c>
      <c r="C208" s="23">
        <v>8595558303960</v>
      </c>
      <c r="D208" s="23" t="s">
        <v>33</v>
      </c>
      <c r="E208" s="20">
        <v>4</v>
      </c>
      <c r="F208" s="54">
        <v>100</v>
      </c>
      <c r="G208" s="56" t="s">
        <v>334</v>
      </c>
      <c r="H208" s="21"/>
      <c r="I208" s="43">
        <v>55.96</v>
      </c>
      <c r="J208" s="52" t="str">
        <f t="shared" si="23"/>
        <v/>
      </c>
      <c r="K208" s="53" t="str">
        <f>IF(Tabulka36[[#This Row],[Sloupec9]] = "","",J208*1.2)</f>
        <v/>
      </c>
      <c r="L208" s="25"/>
      <c r="M208" s="39" t="str">
        <f t="shared" si="24"/>
        <v/>
      </c>
      <c r="N208" s="40" t="str">
        <f t="shared" si="25"/>
        <v/>
      </c>
      <c r="O208" s="31" t="str">
        <f t="shared" si="26"/>
        <v/>
      </c>
      <c r="P208" s="58" t="s">
        <v>637</v>
      </c>
    </row>
    <row r="209" spans="1:16" ht="15" customHeight="1" thickBot="1">
      <c r="A209" s="32" t="s">
        <v>444</v>
      </c>
      <c r="B209" s="18" t="s">
        <v>445</v>
      </c>
      <c r="C209" s="23">
        <v>8595558304721</v>
      </c>
      <c r="D209" s="23" t="s">
        <v>33</v>
      </c>
      <c r="E209" s="20">
        <v>6</v>
      </c>
      <c r="F209" s="54">
        <v>432</v>
      </c>
      <c r="G209" s="56" t="s">
        <v>334</v>
      </c>
      <c r="H209" s="21"/>
      <c r="I209" s="43">
        <v>31.96</v>
      </c>
      <c r="J209" s="52" t="str">
        <f t="shared" si="23"/>
        <v/>
      </c>
      <c r="K209" s="53" t="str">
        <f>IF(Tabulka36[[#This Row],[Sloupec9]] = "","",J209*1.2)</f>
        <v/>
      </c>
      <c r="L209" s="25"/>
      <c r="M209" s="39" t="str">
        <f t="shared" si="24"/>
        <v/>
      </c>
      <c r="N209" s="40" t="str">
        <f t="shared" si="25"/>
        <v/>
      </c>
      <c r="O209" s="31" t="str">
        <f t="shared" si="26"/>
        <v/>
      </c>
      <c r="P209" s="58" t="s">
        <v>692</v>
      </c>
    </row>
    <row r="210" spans="1:16" ht="15" customHeight="1" thickBot="1">
      <c r="A210" s="32" t="s">
        <v>446</v>
      </c>
      <c r="B210" s="18" t="s">
        <v>447</v>
      </c>
      <c r="C210" s="23">
        <v>8595558304738</v>
      </c>
      <c r="D210" s="23" t="s">
        <v>33</v>
      </c>
      <c r="E210" s="20">
        <v>6</v>
      </c>
      <c r="F210" s="54">
        <v>420</v>
      </c>
      <c r="G210" s="56" t="s">
        <v>334</v>
      </c>
      <c r="H210" s="21"/>
      <c r="I210" s="43">
        <v>31.96</v>
      </c>
      <c r="J210" s="52" t="str">
        <f t="shared" si="23"/>
        <v/>
      </c>
      <c r="K210" s="53" t="str">
        <f>IF(Tabulka36[[#This Row],[Sloupec9]] = "","",J210*1.2)</f>
        <v/>
      </c>
      <c r="L210" s="25"/>
      <c r="M210" s="39" t="str">
        <f t="shared" si="24"/>
        <v/>
      </c>
      <c r="N210" s="40" t="str">
        <f t="shared" si="25"/>
        <v/>
      </c>
      <c r="O210" s="31" t="str">
        <f t="shared" si="26"/>
        <v/>
      </c>
      <c r="P210" s="58" t="s">
        <v>693</v>
      </c>
    </row>
    <row r="211" spans="1:16" ht="15" customHeight="1" thickBot="1">
      <c r="A211" s="32" t="s">
        <v>448</v>
      </c>
      <c r="B211" s="18" t="s">
        <v>449</v>
      </c>
      <c r="C211" s="23">
        <v>8595558304295</v>
      </c>
      <c r="D211" s="23" t="s">
        <v>33</v>
      </c>
      <c r="E211" s="20">
        <v>6</v>
      </c>
      <c r="F211" s="54">
        <v>216</v>
      </c>
      <c r="G211" s="56" t="s">
        <v>334</v>
      </c>
      <c r="H211" s="21"/>
      <c r="I211" s="43">
        <v>35.96</v>
      </c>
      <c r="J211" s="52" t="str">
        <f t="shared" si="23"/>
        <v/>
      </c>
      <c r="K211" s="53" t="str">
        <f>IF(Tabulka36[[#This Row],[Sloupec9]] = "","",J211*1.2)</f>
        <v/>
      </c>
      <c r="L211" s="25"/>
      <c r="M211" s="39" t="str">
        <f t="shared" si="24"/>
        <v/>
      </c>
      <c r="N211" s="40" t="str">
        <f t="shared" si="25"/>
        <v/>
      </c>
      <c r="O211" s="31" t="str">
        <f t="shared" si="26"/>
        <v/>
      </c>
      <c r="P211" s="58" t="s">
        <v>638</v>
      </c>
    </row>
    <row r="212" spans="1:16" ht="15" customHeight="1" thickBot="1">
      <c r="A212" s="32" t="s">
        <v>450</v>
      </c>
      <c r="B212" s="18" t="s">
        <v>451</v>
      </c>
      <c r="C212" s="23">
        <v>8595558303991</v>
      </c>
      <c r="D212" s="23" t="s">
        <v>61</v>
      </c>
      <c r="E212" s="20">
        <v>6</v>
      </c>
      <c r="F212" s="54">
        <v>210</v>
      </c>
      <c r="G212" s="56" t="s">
        <v>334</v>
      </c>
      <c r="H212" s="21" t="s">
        <v>22</v>
      </c>
      <c r="I212" s="43">
        <v>39.96</v>
      </c>
      <c r="J212" s="52" t="str">
        <f t="shared" si="23"/>
        <v/>
      </c>
      <c r="K212" s="53" t="str">
        <f>IF(Tabulka36[[#This Row],[Sloupec9]] = "","",J212*1.2)</f>
        <v/>
      </c>
      <c r="L212" s="25"/>
      <c r="M212" s="39" t="str">
        <f t="shared" si="24"/>
        <v/>
      </c>
      <c r="N212" s="40" t="str">
        <f t="shared" si="25"/>
        <v/>
      </c>
      <c r="O212" s="31" t="str">
        <f t="shared" si="26"/>
        <v xml:space="preserve">poslední kusy </v>
      </c>
      <c r="P212" s="58" t="s">
        <v>639</v>
      </c>
    </row>
    <row r="213" spans="1:16" ht="15" customHeight="1" thickBot="1">
      <c r="A213" s="32" t="s">
        <v>452</v>
      </c>
      <c r="B213" s="18" t="s">
        <v>453</v>
      </c>
      <c r="C213" s="23">
        <v>8595558303298</v>
      </c>
      <c r="D213" s="23" t="s">
        <v>33</v>
      </c>
      <c r="E213" s="20">
        <v>6</v>
      </c>
      <c r="F213" s="54">
        <v>126</v>
      </c>
      <c r="G213" s="56" t="s">
        <v>334</v>
      </c>
      <c r="H213" s="21" t="s">
        <v>44</v>
      </c>
      <c r="I213" s="43">
        <v>79.959999999999994</v>
      </c>
      <c r="J213" s="52" t="str">
        <f t="shared" si="23"/>
        <v/>
      </c>
      <c r="K213" s="53" t="str">
        <f>IF(Tabulka36[[#This Row],[Sloupec9]] = "","",J213*1.2)</f>
        <v/>
      </c>
      <c r="L213" s="25"/>
      <c r="M213" s="39" t="str">
        <f t="shared" si="24"/>
        <v/>
      </c>
      <c r="N213" s="40" t="str">
        <f t="shared" si="25"/>
        <v/>
      </c>
      <c r="O213" s="31" t="str">
        <f t="shared" si="26"/>
        <v xml:space="preserve">opět skladem </v>
      </c>
      <c r="P213" s="58" t="s">
        <v>640</v>
      </c>
    </row>
    <row r="214" spans="1:16" ht="15" customHeight="1" thickBot="1">
      <c r="A214" s="32" t="s">
        <v>454</v>
      </c>
      <c r="B214" s="18" t="s">
        <v>455</v>
      </c>
      <c r="C214" s="23">
        <v>8595558305155</v>
      </c>
      <c r="D214" s="23" t="s">
        <v>33</v>
      </c>
      <c r="E214" s="20">
        <v>6</v>
      </c>
      <c r="F214" s="54">
        <v>126</v>
      </c>
      <c r="G214" s="56" t="s">
        <v>334</v>
      </c>
      <c r="H214" s="21" t="s">
        <v>71</v>
      </c>
      <c r="I214" s="43">
        <v>59.96</v>
      </c>
      <c r="J214" s="52" t="str">
        <f t="shared" si="23"/>
        <v/>
      </c>
      <c r="K214" s="53" t="str">
        <f>IF(Tabulka36[[#This Row],[Sloupec9]] = "","",J214*1.2)</f>
        <v/>
      </c>
      <c r="L214" s="25"/>
      <c r="M214" s="39" t="str">
        <f t="shared" si="24"/>
        <v/>
      </c>
      <c r="N214" s="40" t="str">
        <f t="shared" si="25"/>
        <v/>
      </c>
      <c r="O214" s="31" t="str">
        <f t="shared" si="26"/>
        <v xml:space="preserve">novinka </v>
      </c>
      <c r="P214" s="58" t="s">
        <v>694</v>
      </c>
    </row>
    <row r="215" spans="1:16" ht="15" customHeight="1" thickBot="1">
      <c r="A215" s="32" t="s">
        <v>456</v>
      </c>
      <c r="B215" s="18" t="s">
        <v>457</v>
      </c>
      <c r="C215" s="23">
        <v>8594195080067</v>
      </c>
      <c r="D215" s="23" t="s">
        <v>33</v>
      </c>
      <c r="E215" s="20">
        <v>6</v>
      </c>
      <c r="F215" s="54">
        <v>180</v>
      </c>
      <c r="G215" s="56" t="s">
        <v>334</v>
      </c>
      <c r="H215" s="21" t="s">
        <v>22</v>
      </c>
      <c r="I215" s="43">
        <v>39.96</v>
      </c>
      <c r="J215" s="52" t="str">
        <f t="shared" si="23"/>
        <v/>
      </c>
      <c r="K215" s="53" t="str">
        <f>IF(Tabulka36[[#This Row],[Sloupec9]] = "","",J215*1.2)</f>
        <v/>
      </c>
      <c r="L215" s="25"/>
      <c r="M215" s="39" t="str">
        <f t="shared" si="24"/>
        <v/>
      </c>
      <c r="N215" s="40" t="str">
        <f t="shared" si="25"/>
        <v/>
      </c>
      <c r="O215" s="31" t="str">
        <f t="shared" si="26"/>
        <v xml:space="preserve">poslední kusy </v>
      </c>
      <c r="P215" s="58" t="s">
        <v>695</v>
      </c>
    </row>
    <row r="216" spans="1:16" ht="15" customHeight="1" thickBot="1">
      <c r="A216" s="32" t="s">
        <v>458</v>
      </c>
      <c r="B216" s="18" t="s">
        <v>459</v>
      </c>
      <c r="C216" s="23">
        <v>8595558309757</v>
      </c>
      <c r="D216" s="23"/>
      <c r="E216" s="20">
        <v>500</v>
      </c>
      <c r="F216" s="54">
        <v>960</v>
      </c>
      <c r="G216" s="56" t="s">
        <v>334</v>
      </c>
      <c r="H216" s="21" t="s">
        <v>71</v>
      </c>
      <c r="I216" s="43">
        <v>7.96</v>
      </c>
      <c r="J216" s="52" t="str">
        <f t="shared" si="23"/>
        <v/>
      </c>
      <c r="K216" s="53" t="str">
        <f>IF(Tabulka36[[#This Row],[Sloupec9]] = "","",J216*1.2)</f>
        <v/>
      </c>
      <c r="L216" s="25"/>
      <c r="M216" s="39" t="str">
        <f t="shared" si="24"/>
        <v/>
      </c>
      <c r="N216" s="40" t="str">
        <f t="shared" si="25"/>
        <v/>
      </c>
      <c r="O216" s="31" t="str">
        <f t="shared" si="26"/>
        <v xml:space="preserve">novinka </v>
      </c>
      <c r="P216" s="59"/>
    </row>
    <row r="217" spans="1:16" ht="15" customHeight="1" thickBot="1">
      <c r="A217" s="32" t="s">
        <v>460</v>
      </c>
      <c r="B217" s="18" t="s">
        <v>461</v>
      </c>
      <c r="C217" s="23">
        <v>91037843753</v>
      </c>
      <c r="D217" s="23" t="s">
        <v>462</v>
      </c>
      <c r="E217" s="20">
        <v>8</v>
      </c>
      <c r="F217" s="54">
        <v>768</v>
      </c>
      <c r="G217" s="56" t="s">
        <v>334</v>
      </c>
      <c r="H217" s="21" t="s">
        <v>22</v>
      </c>
      <c r="I217" s="43">
        <v>15.96</v>
      </c>
      <c r="J217" s="52" t="str">
        <f t="shared" si="23"/>
        <v/>
      </c>
      <c r="K217" s="53" t="str">
        <f>IF(Tabulka36[[#This Row],[Sloupec9]] = "","",J217*1.2)</f>
        <v/>
      </c>
      <c r="L217" s="25"/>
      <c r="M217" s="39" t="str">
        <f t="shared" si="24"/>
        <v/>
      </c>
      <c r="N217" s="40" t="str">
        <f t="shared" si="25"/>
        <v/>
      </c>
      <c r="O217" s="31" t="str">
        <f t="shared" si="26"/>
        <v xml:space="preserve">poslední kusy </v>
      </c>
      <c r="P217" s="58" t="s">
        <v>641</v>
      </c>
    </row>
    <row r="218" spans="1:16" ht="15" customHeight="1" thickBot="1">
      <c r="A218" s="32" t="s">
        <v>463</v>
      </c>
      <c r="B218" s="18" t="s">
        <v>464</v>
      </c>
      <c r="C218" s="23">
        <v>91037843746</v>
      </c>
      <c r="D218" s="23" t="s">
        <v>226</v>
      </c>
      <c r="E218" s="20">
        <v>8</v>
      </c>
      <c r="F218" s="54">
        <v>768</v>
      </c>
      <c r="G218" s="56" t="s">
        <v>334</v>
      </c>
      <c r="H218" s="21" t="s">
        <v>22</v>
      </c>
      <c r="I218" s="43">
        <v>15.96</v>
      </c>
      <c r="J218" s="52" t="str">
        <f t="shared" si="23"/>
        <v/>
      </c>
      <c r="K218" s="53" t="str">
        <f>IF(Tabulka36[[#This Row],[Sloupec9]] = "","",J218*1.2)</f>
        <v/>
      </c>
      <c r="L218" s="25"/>
      <c r="M218" s="39" t="str">
        <f t="shared" si="24"/>
        <v/>
      </c>
      <c r="N218" s="40" t="str">
        <f t="shared" si="25"/>
        <v/>
      </c>
      <c r="O218" s="31" t="str">
        <f t="shared" si="26"/>
        <v xml:space="preserve">poslední kusy </v>
      </c>
      <c r="P218" s="58" t="s">
        <v>642</v>
      </c>
    </row>
    <row r="219" spans="1:16" ht="15" customHeight="1" thickBot="1">
      <c r="A219" s="32" t="s">
        <v>465</v>
      </c>
      <c r="B219" s="18" t="s">
        <v>466</v>
      </c>
      <c r="C219" s="23">
        <v>8595558300952</v>
      </c>
      <c r="D219" s="23" t="s">
        <v>33</v>
      </c>
      <c r="E219" s="20">
        <v>6</v>
      </c>
      <c r="F219" s="54">
        <v>150</v>
      </c>
      <c r="G219" s="56" t="s">
        <v>334</v>
      </c>
      <c r="H219" s="21" t="s">
        <v>22</v>
      </c>
      <c r="I219" s="43">
        <v>39.96</v>
      </c>
      <c r="J219" s="52" t="str">
        <f t="shared" si="23"/>
        <v/>
      </c>
      <c r="K219" s="53" t="str">
        <f>IF(Tabulka36[[#This Row],[Sloupec9]] = "","",J219*1.2)</f>
        <v/>
      </c>
      <c r="L219" s="25"/>
      <c r="M219" s="39" t="str">
        <f t="shared" si="24"/>
        <v/>
      </c>
      <c r="N219" s="40" t="str">
        <f t="shared" si="25"/>
        <v/>
      </c>
      <c r="O219" s="31" t="str">
        <f t="shared" si="26"/>
        <v xml:space="preserve">poslední kusy </v>
      </c>
      <c r="P219" s="58" t="s">
        <v>643</v>
      </c>
    </row>
    <row r="220" spans="1:16" ht="15" customHeight="1" thickBot="1">
      <c r="A220" s="32" t="s">
        <v>467</v>
      </c>
      <c r="B220" s="18" t="s">
        <v>468</v>
      </c>
      <c r="C220" s="23">
        <v>8595558304912</v>
      </c>
      <c r="D220" s="23" t="s">
        <v>33</v>
      </c>
      <c r="E220" s="20">
        <v>50</v>
      </c>
      <c r="F220" s="54">
        <v>960</v>
      </c>
      <c r="G220" s="56" t="s">
        <v>334</v>
      </c>
      <c r="H220" s="21" t="s">
        <v>71</v>
      </c>
      <c r="I220" s="43">
        <v>9.9600000000000009</v>
      </c>
      <c r="J220" s="52" t="str">
        <f t="shared" si="23"/>
        <v/>
      </c>
      <c r="K220" s="53" t="str">
        <f>IF(Tabulka36[[#This Row],[Sloupec9]] = "","",J220*1.2)</f>
        <v/>
      </c>
      <c r="L220" s="25"/>
      <c r="M220" s="39" t="str">
        <f t="shared" si="24"/>
        <v/>
      </c>
      <c r="N220" s="40" t="str">
        <f t="shared" si="25"/>
        <v/>
      </c>
      <c r="O220" s="31" t="str">
        <f t="shared" si="26"/>
        <v xml:space="preserve">novinka </v>
      </c>
      <c r="P220" s="58" t="s">
        <v>696</v>
      </c>
    </row>
    <row r="221" spans="1:16" ht="15" customHeight="1" thickBot="1">
      <c r="A221" s="32" t="s">
        <v>469</v>
      </c>
      <c r="B221" s="18" t="s">
        <v>470</v>
      </c>
      <c r="C221" s="23">
        <v>8595558304905</v>
      </c>
      <c r="D221" s="23" t="s">
        <v>33</v>
      </c>
      <c r="E221" s="20">
        <v>50</v>
      </c>
      <c r="F221" s="54">
        <v>960</v>
      </c>
      <c r="G221" s="56" t="s">
        <v>334</v>
      </c>
      <c r="H221" s="21" t="s">
        <v>71</v>
      </c>
      <c r="I221" s="43">
        <v>9.9600000000000009</v>
      </c>
      <c r="J221" s="52" t="str">
        <f t="shared" si="23"/>
        <v/>
      </c>
      <c r="K221" s="53" t="str">
        <f>IF(Tabulka36[[#This Row],[Sloupec9]] = "","",J221*1.2)</f>
        <v/>
      </c>
      <c r="L221" s="25"/>
      <c r="M221" s="39" t="str">
        <f t="shared" si="24"/>
        <v/>
      </c>
      <c r="N221" s="40" t="str">
        <f t="shared" si="25"/>
        <v/>
      </c>
      <c r="O221" s="31" t="str">
        <f t="shared" si="26"/>
        <v xml:space="preserve">novinka </v>
      </c>
      <c r="P221" s="58" t="s">
        <v>697</v>
      </c>
    </row>
    <row r="222" spans="1:16" ht="15" customHeight="1" thickBot="1">
      <c r="A222" s="32" t="s">
        <v>471</v>
      </c>
      <c r="B222" s="18" t="s">
        <v>472</v>
      </c>
      <c r="C222" s="23">
        <v>8595558303014</v>
      </c>
      <c r="D222" s="23" t="s">
        <v>33</v>
      </c>
      <c r="E222" s="20">
        <v>6</v>
      </c>
      <c r="F222" s="54">
        <v>150</v>
      </c>
      <c r="G222" s="56" t="s">
        <v>334</v>
      </c>
      <c r="H222" s="21" t="s">
        <v>22</v>
      </c>
      <c r="I222" s="43">
        <v>39.96</v>
      </c>
      <c r="J222" s="52" t="str">
        <f t="shared" si="23"/>
        <v/>
      </c>
      <c r="K222" s="53" t="str">
        <f>IF(Tabulka36[[#This Row],[Sloupec9]] = "","",J222*1.2)</f>
        <v/>
      </c>
      <c r="L222" s="25"/>
      <c r="M222" s="39" t="str">
        <f t="shared" si="24"/>
        <v/>
      </c>
      <c r="N222" s="40" t="str">
        <f t="shared" si="25"/>
        <v/>
      </c>
      <c r="O222" s="31" t="str">
        <f t="shared" si="26"/>
        <v xml:space="preserve">poslední kusy </v>
      </c>
      <c r="P222" s="58" t="s">
        <v>644</v>
      </c>
    </row>
    <row r="223" spans="1:16" ht="15" customHeight="1" thickBot="1">
      <c r="A223" s="32" t="s">
        <v>473</v>
      </c>
      <c r="B223" s="18" t="s">
        <v>474</v>
      </c>
      <c r="C223" s="23">
        <v>8595558303472</v>
      </c>
      <c r="D223" s="23"/>
      <c r="E223" s="20">
        <v>12</v>
      </c>
      <c r="F223" s="54">
        <v>960</v>
      </c>
      <c r="G223" s="56" t="s">
        <v>334</v>
      </c>
      <c r="H223" s="21" t="s">
        <v>22</v>
      </c>
      <c r="I223" s="43">
        <v>11.96</v>
      </c>
      <c r="J223" s="52" t="str">
        <f t="shared" si="23"/>
        <v/>
      </c>
      <c r="K223" s="53" t="str">
        <f>IF(Tabulka36[[#This Row],[Sloupec9]] = "","",J223*1.2)</f>
        <v/>
      </c>
      <c r="L223" s="25"/>
      <c r="M223" s="39" t="str">
        <f t="shared" si="24"/>
        <v/>
      </c>
      <c r="N223" s="40" t="str">
        <f t="shared" si="25"/>
        <v/>
      </c>
      <c r="O223" s="31" t="str">
        <f t="shared" si="26"/>
        <v xml:space="preserve">poslední kusy </v>
      </c>
      <c r="P223" s="58" t="s">
        <v>698</v>
      </c>
    </row>
    <row r="224" spans="1:16" ht="15" customHeight="1" thickBot="1">
      <c r="A224" s="32" t="s">
        <v>475</v>
      </c>
      <c r="B224" s="18" t="s">
        <v>476</v>
      </c>
      <c r="C224" s="23">
        <v>8595558304660</v>
      </c>
      <c r="D224" s="23" t="s">
        <v>20</v>
      </c>
      <c r="E224" s="20">
        <v>10</v>
      </c>
      <c r="F224" s="54">
        <v>760</v>
      </c>
      <c r="G224" s="56" t="s">
        <v>334</v>
      </c>
      <c r="H224" s="21"/>
      <c r="I224" s="43">
        <v>17.96</v>
      </c>
      <c r="J224" s="52" t="str">
        <f t="shared" si="23"/>
        <v/>
      </c>
      <c r="K224" s="53" t="str">
        <f>IF(Tabulka36[[#This Row],[Sloupec9]] = "","",J224*1.2)</f>
        <v/>
      </c>
      <c r="L224" s="25"/>
      <c r="M224" s="39" t="str">
        <f t="shared" si="24"/>
        <v/>
      </c>
      <c r="N224" s="40" t="str">
        <f t="shared" si="25"/>
        <v/>
      </c>
      <c r="O224" s="31" t="str">
        <f t="shared" si="26"/>
        <v/>
      </c>
      <c r="P224" s="58" t="s">
        <v>645</v>
      </c>
    </row>
    <row r="225" spans="1:16" ht="15" customHeight="1" thickBot="1">
      <c r="A225" s="32" t="s">
        <v>477</v>
      </c>
      <c r="B225" s="18" t="s">
        <v>478</v>
      </c>
      <c r="C225" s="23">
        <v>8595558304653</v>
      </c>
      <c r="D225" s="23" t="s">
        <v>20</v>
      </c>
      <c r="E225" s="20">
        <v>10</v>
      </c>
      <c r="F225" s="54">
        <v>760</v>
      </c>
      <c r="G225" s="56" t="s">
        <v>334</v>
      </c>
      <c r="H225" s="21"/>
      <c r="I225" s="43">
        <v>17.96</v>
      </c>
      <c r="J225" s="52" t="str">
        <f t="shared" si="23"/>
        <v/>
      </c>
      <c r="K225" s="53" t="str">
        <f>IF(Tabulka36[[#This Row],[Sloupec9]] = "","",J225*1.2)</f>
        <v/>
      </c>
      <c r="L225" s="25"/>
      <c r="M225" s="39" t="str">
        <f t="shared" si="24"/>
        <v/>
      </c>
      <c r="N225" s="40" t="str">
        <f t="shared" si="25"/>
        <v/>
      </c>
      <c r="O225" s="31" t="str">
        <f t="shared" si="26"/>
        <v/>
      </c>
      <c r="P225" s="58" t="s">
        <v>646</v>
      </c>
    </row>
    <row r="226" spans="1:16" ht="15" customHeight="1" thickBot="1">
      <c r="A226" s="32" t="s">
        <v>479</v>
      </c>
      <c r="B226" s="18" t="s">
        <v>480</v>
      </c>
      <c r="C226" s="23">
        <v>8595558304646</v>
      </c>
      <c r="D226" s="23" t="s">
        <v>20</v>
      </c>
      <c r="E226" s="20">
        <v>10</v>
      </c>
      <c r="F226" s="20">
        <v>720</v>
      </c>
      <c r="G226" s="56" t="s">
        <v>334</v>
      </c>
      <c r="H226" s="21"/>
      <c r="I226" s="42">
        <v>21.96</v>
      </c>
      <c r="J226" s="37" t="str">
        <f t="shared" si="16"/>
        <v/>
      </c>
      <c r="K226" s="38" t="str">
        <f>IF(Tabulka36[[#This Row],[Sloupec9]] = "","",J226*1.2)</f>
        <v/>
      </c>
      <c r="L226" s="25"/>
      <c r="M226" s="39" t="str">
        <f t="shared" si="17"/>
        <v/>
      </c>
      <c r="N226" s="40" t="str">
        <f t="shared" si="18"/>
        <v/>
      </c>
      <c r="O226" s="31" t="str">
        <f t="shared" si="15"/>
        <v/>
      </c>
      <c r="P226" s="58" t="s">
        <v>647</v>
      </c>
    </row>
    <row r="227" spans="1:16" ht="15" customHeight="1" thickBot="1">
      <c r="A227" s="32" t="s">
        <v>481</v>
      </c>
      <c r="B227" s="18" t="s">
        <v>482</v>
      </c>
      <c r="C227" s="23">
        <v>8595558303847</v>
      </c>
      <c r="D227" s="23" t="s">
        <v>33</v>
      </c>
      <c r="E227" s="20">
        <v>5</v>
      </c>
      <c r="F227" s="20">
        <v>150</v>
      </c>
      <c r="G227" s="56" t="s">
        <v>334</v>
      </c>
      <c r="H227" s="21" t="s">
        <v>22</v>
      </c>
      <c r="I227" s="42">
        <v>47.96</v>
      </c>
      <c r="J227" s="37" t="str">
        <f t="shared" si="16"/>
        <v/>
      </c>
      <c r="K227" s="38" t="str">
        <f>IF(Tabulka36[[#This Row],[Sloupec9]] = "","",J227*1.2)</f>
        <v/>
      </c>
      <c r="L227" s="25"/>
      <c r="M227" s="39" t="str">
        <f t="shared" si="17"/>
        <v/>
      </c>
      <c r="N227" s="40" t="str">
        <f t="shared" si="18"/>
        <v/>
      </c>
      <c r="O227" s="31" t="str">
        <f t="shared" si="15"/>
        <v xml:space="preserve">poslední kusy </v>
      </c>
      <c r="P227" s="58" t="s">
        <v>648</v>
      </c>
    </row>
    <row r="228" spans="1:16" ht="15" customHeight="1" thickBot="1">
      <c r="A228" s="32" t="s">
        <v>483</v>
      </c>
      <c r="B228" s="18" t="s">
        <v>484</v>
      </c>
      <c r="C228" s="23">
        <v>8595558300747</v>
      </c>
      <c r="D228" s="57" t="s">
        <v>20</v>
      </c>
      <c r="E228" s="20">
        <v>6</v>
      </c>
      <c r="F228" s="54">
        <v>270</v>
      </c>
      <c r="G228" s="56" t="s">
        <v>334</v>
      </c>
      <c r="H228" s="21"/>
      <c r="I228" s="43">
        <v>35.96</v>
      </c>
      <c r="J228" s="52" t="str">
        <f t="shared" ref="J228:J234" si="27">IF($O$2 = 0,"",IF(G228 = "brutto",I228/1.2*(100-$O$2)/100,I228/1.2*(75)/100))</f>
        <v/>
      </c>
      <c r="K228" s="53" t="str">
        <f>IF(Tabulka36[[#This Row],[Sloupec9]] = "","",J228*1.2)</f>
        <v/>
      </c>
      <c r="L228" s="25"/>
      <c r="M228" s="39" t="str">
        <f t="shared" ref="M228:M234" si="28">IF(J228 = "",IF(L228 = "","",I228*L228/1.2),IF(L228 = "","",J228*L228))</f>
        <v/>
      </c>
      <c r="N228" s="40" t="str">
        <f t="shared" ref="N228:N234" si="29">IF(J228 = "",IF(L228 = "","",I228*L228),IF(L228 = "","",K228*L228))</f>
        <v/>
      </c>
      <c r="O228" s="31" t="str">
        <f t="shared" ref="O228:O234" si="30">IF(H228 = "","", H228)</f>
        <v/>
      </c>
      <c r="P228" s="58" t="s">
        <v>672</v>
      </c>
    </row>
    <row r="229" spans="1:16" ht="15" customHeight="1" thickBot="1">
      <c r="A229" s="32" t="s">
        <v>485</v>
      </c>
      <c r="B229" s="18" t="s">
        <v>486</v>
      </c>
      <c r="C229" s="23">
        <v>8595558300525</v>
      </c>
      <c r="D229" s="57" t="s">
        <v>223</v>
      </c>
      <c r="E229" s="20">
        <v>6</v>
      </c>
      <c r="F229" s="54">
        <v>270</v>
      </c>
      <c r="G229" s="56" t="s">
        <v>334</v>
      </c>
      <c r="H229" s="21" t="s">
        <v>22</v>
      </c>
      <c r="I229" s="43">
        <v>35.96</v>
      </c>
      <c r="J229" s="52" t="str">
        <f t="shared" si="27"/>
        <v/>
      </c>
      <c r="K229" s="53" t="str">
        <f>IF(Tabulka36[[#This Row],[Sloupec9]] = "","",J229*1.2)</f>
        <v/>
      </c>
      <c r="L229" s="25"/>
      <c r="M229" s="39" t="str">
        <f t="shared" si="28"/>
        <v/>
      </c>
      <c r="N229" s="40" t="str">
        <f t="shared" si="29"/>
        <v/>
      </c>
      <c r="O229" s="31" t="str">
        <f t="shared" si="30"/>
        <v xml:space="preserve">poslední kusy </v>
      </c>
      <c r="P229" s="58" t="s">
        <v>672</v>
      </c>
    </row>
    <row r="230" spans="1:16" ht="15" customHeight="1" thickBot="1">
      <c r="A230" s="32" t="s">
        <v>487</v>
      </c>
      <c r="B230" s="18" t="s">
        <v>488</v>
      </c>
      <c r="C230" s="23">
        <v>8595558305384</v>
      </c>
      <c r="D230" s="57" t="s">
        <v>33</v>
      </c>
      <c r="E230" s="20">
        <v>5</v>
      </c>
      <c r="F230" s="54">
        <v>150</v>
      </c>
      <c r="G230" s="56" t="s">
        <v>334</v>
      </c>
      <c r="H230" s="21" t="s">
        <v>58</v>
      </c>
      <c r="I230" s="43">
        <v>51.96</v>
      </c>
      <c r="J230" s="52" t="str">
        <f t="shared" si="27"/>
        <v/>
      </c>
      <c r="K230" s="53" t="str">
        <f>IF(Tabulka36[[#This Row],[Sloupec9]] = "","",J230*1.2)</f>
        <v/>
      </c>
      <c r="L230" s="25"/>
      <c r="M230" s="39" t="str">
        <f t="shared" si="28"/>
        <v/>
      </c>
      <c r="N230" s="40" t="str">
        <f t="shared" si="29"/>
        <v/>
      </c>
      <c r="O230" s="31" t="str">
        <f t="shared" si="30"/>
        <v xml:space="preserve">poslední kusy   novinka </v>
      </c>
      <c r="P230" s="58" t="s">
        <v>649</v>
      </c>
    </row>
    <row r="231" spans="1:16" ht="15" customHeight="1" thickBot="1">
      <c r="A231" s="32" t="s">
        <v>489</v>
      </c>
      <c r="B231" s="18" t="s">
        <v>490</v>
      </c>
      <c r="C231" s="23">
        <v>8595558304813</v>
      </c>
      <c r="D231" s="57" t="s">
        <v>33</v>
      </c>
      <c r="E231" s="20">
        <v>6</v>
      </c>
      <c r="F231" s="54">
        <v>504</v>
      </c>
      <c r="G231" s="56" t="s">
        <v>334</v>
      </c>
      <c r="H231" s="21"/>
      <c r="I231" s="43">
        <v>19.96</v>
      </c>
      <c r="J231" s="52" t="str">
        <f t="shared" si="27"/>
        <v/>
      </c>
      <c r="K231" s="53" t="str">
        <f>IF(Tabulka36[[#This Row],[Sloupec9]] = "","",J231*1.2)</f>
        <v/>
      </c>
      <c r="L231" s="25"/>
      <c r="M231" s="39" t="str">
        <f t="shared" si="28"/>
        <v/>
      </c>
      <c r="N231" s="40" t="str">
        <f t="shared" si="29"/>
        <v/>
      </c>
      <c r="O231" s="31" t="str">
        <f t="shared" si="30"/>
        <v/>
      </c>
      <c r="P231" s="58" t="s">
        <v>650</v>
      </c>
    </row>
    <row r="232" spans="1:16" ht="15" customHeight="1" thickBot="1">
      <c r="A232" s="32" t="s">
        <v>491</v>
      </c>
      <c r="B232" s="18" t="s">
        <v>492</v>
      </c>
      <c r="C232" s="23">
        <v>8595558304875</v>
      </c>
      <c r="D232" s="57" t="s">
        <v>33</v>
      </c>
      <c r="E232" s="20">
        <v>30</v>
      </c>
      <c r="F232" s="54">
        <v>960</v>
      </c>
      <c r="G232" s="56" t="s">
        <v>334</v>
      </c>
      <c r="H232" s="21"/>
      <c r="I232" s="43">
        <v>9.9600000000000009</v>
      </c>
      <c r="J232" s="52" t="str">
        <f t="shared" si="27"/>
        <v/>
      </c>
      <c r="K232" s="53" t="str">
        <f>IF(Tabulka36[[#This Row],[Sloupec9]] = "","",J232*1.2)</f>
        <v/>
      </c>
      <c r="L232" s="25"/>
      <c r="M232" s="39" t="str">
        <f t="shared" si="28"/>
        <v/>
      </c>
      <c r="N232" s="40" t="str">
        <f t="shared" si="29"/>
        <v/>
      </c>
      <c r="O232" s="31" t="str">
        <f t="shared" si="30"/>
        <v/>
      </c>
      <c r="P232" s="58" t="s">
        <v>699</v>
      </c>
    </row>
    <row r="233" spans="1:16" ht="15" customHeight="1" thickBot="1">
      <c r="A233" s="32" t="s">
        <v>493</v>
      </c>
      <c r="B233" s="18" t="s">
        <v>494</v>
      </c>
      <c r="C233" s="23">
        <v>8595558304462</v>
      </c>
      <c r="D233" s="57" t="s">
        <v>33</v>
      </c>
      <c r="E233" s="20">
        <v>3</v>
      </c>
      <c r="F233" s="54">
        <v>90</v>
      </c>
      <c r="G233" s="56" t="s">
        <v>334</v>
      </c>
      <c r="H233" s="21"/>
      <c r="I233" s="43">
        <v>131.96</v>
      </c>
      <c r="J233" s="52" t="str">
        <f t="shared" si="27"/>
        <v/>
      </c>
      <c r="K233" s="53" t="str">
        <f>IF(Tabulka36[[#This Row],[Sloupec9]] = "","",J233*1.2)</f>
        <v/>
      </c>
      <c r="L233" s="25"/>
      <c r="M233" s="39" t="str">
        <f t="shared" si="28"/>
        <v/>
      </c>
      <c r="N233" s="40" t="str">
        <f t="shared" si="29"/>
        <v/>
      </c>
      <c r="O233" s="31" t="str">
        <f t="shared" si="30"/>
        <v/>
      </c>
      <c r="P233" s="58" t="s">
        <v>700</v>
      </c>
    </row>
    <row r="234" spans="1:16" ht="15" customHeight="1" thickBot="1">
      <c r="A234" s="32" t="s">
        <v>495</v>
      </c>
      <c r="B234" s="18" t="s">
        <v>496</v>
      </c>
      <c r="C234" s="23">
        <v>8595558304790</v>
      </c>
      <c r="D234" s="57" t="s">
        <v>33</v>
      </c>
      <c r="E234" s="20">
        <v>6</v>
      </c>
      <c r="F234" s="54">
        <v>150</v>
      </c>
      <c r="G234" s="56" t="s">
        <v>334</v>
      </c>
      <c r="H234" s="21"/>
      <c r="I234" s="43">
        <v>51.96</v>
      </c>
      <c r="J234" s="52" t="str">
        <f t="shared" si="27"/>
        <v/>
      </c>
      <c r="K234" s="53" t="str">
        <f>IF(Tabulka36[[#This Row],[Sloupec9]] = "","",J234*1.2)</f>
        <v/>
      </c>
      <c r="L234" s="25"/>
      <c r="M234" s="39" t="str">
        <f t="shared" si="28"/>
        <v/>
      </c>
      <c r="N234" s="40" t="str">
        <f t="shared" si="29"/>
        <v/>
      </c>
      <c r="O234" s="31" t="str">
        <f t="shared" si="30"/>
        <v/>
      </c>
      <c r="P234" s="58" t="s">
        <v>701</v>
      </c>
    </row>
    <row r="235" spans="1:16" ht="15" customHeight="1" thickBot="1">
      <c r="A235" s="32" t="s">
        <v>497</v>
      </c>
      <c r="B235" s="18" t="s">
        <v>498</v>
      </c>
      <c r="C235" s="23">
        <v>8595558301621</v>
      </c>
      <c r="D235" s="23" t="s">
        <v>61</v>
      </c>
      <c r="E235" s="20">
        <v>6</v>
      </c>
      <c r="F235" s="20">
        <v>270</v>
      </c>
      <c r="G235" s="56" t="s">
        <v>334</v>
      </c>
      <c r="H235" s="21" t="s">
        <v>22</v>
      </c>
      <c r="I235" s="42">
        <v>31.96</v>
      </c>
      <c r="J235" s="37" t="str">
        <f t="shared" si="16"/>
        <v/>
      </c>
      <c r="K235" s="38" t="str">
        <f>IF(Tabulka36[[#This Row],[Sloupec9]] = "","",J235*1.2)</f>
        <v/>
      </c>
      <c r="L235" s="25"/>
      <c r="M235" s="39" t="str">
        <f t="shared" si="17"/>
        <v/>
      </c>
      <c r="N235" s="40" t="str">
        <f t="shared" si="18"/>
        <v/>
      </c>
      <c r="O235" s="31" t="str">
        <f t="shared" si="15"/>
        <v xml:space="preserve">poslední kusy </v>
      </c>
      <c r="P235" s="58" t="s">
        <v>651</v>
      </c>
    </row>
    <row r="236" spans="1:16" ht="15" customHeight="1" thickBot="1">
      <c r="A236" s="32" t="s">
        <v>499</v>
      </c>
      <c r="B236" s="18" t="s">
        <v>500</v>
      </c>
      <c r="C236" s="23">
        <v>8595558301157</v>
      </c>
      <c r="D236" s="23" t="s">
        <v>33</v>
      </c>
      <c r="E236" s="20">
        <v>6</v>
      </c>
      <c r="F236" s="20">
        <v>150</v>
      </c>
      <c r="G236" s="56" t="s">
        <v>334</v>
      </c>
      <c r="H236" s="21"/>
      <c r="I236" s="42">
        <v>39.96</v>
      </c>
      <c r="J236" s="37" t="str">
        <f t="shared" si="16"/>
        <v/>
      </c>
      <c r="K236" s="38" t="str">
        <f>IF(Tabulka36[[#This Row],[Sloupec9]] = "","",J236*1.2)</f>
        <v/>
      </c>
      <c r="L236" s="25"/>
      <c r="M236" s="39" t="str">
        <f t="shared" si="17"/>
        <v/>
      </c>
      <c r="N236" s="40" t="str">
        <f t="shared" si="18"/>
        <v/>
      </c>
      <c r="O236" s="31" t="str">
        <f t="shared" si="15"/>
        <v/>
      </c>
      <c r="P236" s="58" t="s">
        <v>652</v>
      </c>
    </row>
    <row r="237" spans="1:16" ht="15" customHeight="1" thickBot="1">
      <c r="A237" s="32" t="s">
        <v>501</v>
      </c>
      <c r="B237" s="18" t="s">
        <v>502</v>
      </c>
      <c r="C237" s="23">
        <v>8595558300501</v>
      </c>
      <c r="D237" s="57" t="s">
        <v>33</v>
      </c>
      <c r="E237" s="20">
        <v>6</v>
      </c>
      <c r="F237" s="54">
        <v>150</v>
      </c>
      <c r="G237" s="56" t="s">
        <v>334</v>
      </c>
      <c r="H237" s="21"/>
      <c r="I237" s="43">
        <v>39.96</v>
      </c>
      <c r="J237" s="52" t="str">
        <f>IF($O$2 = 0,"",IF(G237 = "brutto",I237/1.2*(100-$O$2)/100,I237/1.2*(75)/100))</f>
        <v/>
      </c>
      <c r="K237" s="53" t="str">
        <f>IF(Tabulka36[[#This Row],[Sloupec9]] = "","",J237*1.2)</f>
        <v/>
      </c>
      <c r="L237" s="25"/>
      <c r="M237" s="39" t="str">
        <f>IF(J237 = "",IF(L237 = "","",I237*L237/1.2),IF(L237 = "","",J237*L237))</f>
        <v/>
      </c>
      <c r="N237" s="40" t="str">
        <f>IF(J237 = "",IF(L237 = "","",I237*L237),IF(L237 = "","",K237*L237))</f>
        <v/>
      </c>
      <c r="O237" s="31" t="str">
        <f>IF(H237 = "","", H237)</f>
        <v/>
      </c>
      <c r="P237" s="58" t="s">
        <v>653</v>
      </c>
    </row>
    <row r="238" spans="1:16" ht="15" customHeight="1" thickBot="1">
      <c r="A238" s="32" t="s">
        <v>503</v>
      </c>
      <c r="B238" s="18" t="s">
        <v>504</v>
      </c>
      <c r="C238" s="23">
        <v>8595558304325</v>
      </c>
      <c r="D238" s="57" t="s">
        <v>33</v>
      </c>
      <c r="E238" s="20">
        <v>5</v>
      </c>
      <c r="F238" s="54">
        <v>150</v>
      </c>
      <c r="G238" s="56" t="s">
        <v>334</v>
      </c>
      <c r="H238" s="21"/>
      <c r="I238" s="43">
        <v>47.96</v>
      </c>
      <c r="J238" s="52" t="str">
        <f>IF($O$2 = 0,"",IF(G238 = "brutto",I238/1.2*(100-$O$2)/100,I238/1.2*(75)/100))</f>
        <v/>
      </c>
      <c r="K238" s="53" t="str">
        <f>IF(Tabulka36[[#This Row],[Sloupec9]] = "","",J238*1.2)</f>
        <v/>
      </c>
      <c r="L238" s="25"/>
      <c r="M238" s="39" t="str">
        <f>IF(J238 = "",IF(L238 = "","",I238*L238/1.2),IF(L238 = "","",J238*L238))</f>
        <v/>
      </c>
      <c r="N238" s="40" t="str">
        <f>IF(J238 = "",IF(L238 = "","",I238*L238),IF(L238 = "","",K238*L238))</f>
        <v/>
      </c>
      <c r="O238" s="31" t="str">
        <f>IF(H238 = "","", H238)</f>
        <v/>
      </c>
      <c r="P238" s="58" t="s">
        <v>654</v>
      </c>
    </row>
    <row r="239" spans="1:16" ht="15" customHeight="1" thickBot="1">
      <c r="A239" s="32" t="s">
        <v>505</v>
      </c>
      <c r="B239" s="18" t="s">
        <v>506</v>
      </c>
      <c r="C239" s="23">
        <v>8595558304974</v>
      </c>
      <c r="D239" s="57" t="s">
        <v>33</v>
      </c>
      <c r="E239" s="20">
        <v>5</v>
      </c>
      <c r="F239" s="54">
        <v>240</v>
      </c>
      <c r="G239" s="56" t="s">
        <v>334</v>
      </c>
      <c r="H239" s="21"/>
      <c r="I239" s="43">
        <v>27.96</v>
      </c>
      <c r="J239" s="52" t="str">
        <f>IF($O$2 = 0,"",IF(G239 = "brutto",I239/1.2*(100-$O$2)/100,I239/1.2*(75)/100))</f>
        <v/>
      </c>
      <c r="K239" s="53" t="str">
        <f>IF(Tabulka36[[#This Row],[Sloupec9]] = "","",J239*1.2)</f>
        <v/>
      </c>
      <c r="L239" s="25"/>
      <c r="M239" s="39" t="str">
        <f>IF(J239 = "",IF(L239 = "","",I239*L239/1.2),IF(L239 = "","",J239*L239))</f>
        <v/>
      </c>
      <c r="N239" s="40" t="str">
        <f>IF(J239 = "",IF(L239 = "","",I239*L239),IF(L239 = "","",K239*L239))</f>
        <v/>
      </c>
      <c r="O239" s="31" t="str">
        <f>IF(H239 = "","", H239)</f>
        <v/>
      </c>
      <c r="P239" s="58" t="s">
        <v>702</v>
      </c>
    </row>
    <row r="240" spans="1:16" ht="30" customHeight="1" thickBot="1">
      <c r="A240" s="11" t="s">
        <v>9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12"/>
      <c r="L240" s="26">
        <f>SUM(L4:L239)</f>
        <v>0</v>
      </c>
      <c r="M240" s="36">
        <f>SUM(M4:M239)</f>
        <v>0</v>
      </c>
      <c r="N240" s="45">
        <f>M240*1.2</f>
        <v>0</v>
      </c>
      <c r="O240" s="13"/>
    </row>
    <row r="241" spans="1:15" ht="15.75" customHeight="1">
      <c r="A241" s="4" t="s">
        <v>10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5"/>
      <c r="O241" s="6"/>
    </row>
    <row r="242" spans="1:15" ht="14.25" customHeight="1">
      <c r="A242" s="68" t="s">
        <v>16</v>
      </c>
      <c r="B242" s="68"/>
      <c r="C242" s="68"/>
      <c r="D242" s="68"/>
      <c r="E242" s="68"/>
      <c r="F242" s="68"/>
      <c r="G242" s="68"/>
      <c r="H242" s="68"/>
      <c r="I242" s="68"/>
      <c r="J242" s="68"/>
      <c r="O242" s="6"/>
    </row>
    <row r="243" spans="1:15" ht="15.75" customHeight="1">
      <c r="O243" s="8"/>
    </row>
    <row r="244" spans="1:15" ht="15.75" customHeight="1">
      <c r="O244" s="8"/>
    </row>
    <row r="245" spans="1:15" ht="15.75" customHeight="1">
      <c r="O245" s="8"/>
    </row>
    <row r="246" spans="1:15" ht="15.75" customHeight="1">
      <c r="O246" s="8"/>
    </row>
    <row r="247" spans="1:15" ht="15.75" customHeight="1">
      <c r="O247" s="8"/>
    </row>
    <row r="248" spans="1:15" ht="15.75" customHeight="1">
      <c r="O248" s="8"/>
    </row>
    <row r="249" spans="1:15" ht="15.75" customHeight="1">
      <c r="O249" s="8"/>
    </row>
    <row r="250" spans="1:15" ht="15.75" customHeight="1">
      <c r="O250" s="8"/>
    </row>
    <row r="251" spans="1:15" ht="15.75" customHeight="1">
      <c r="O251" s="8"/>
    </row>
    <row r="252" spans="1:15" ht="15.75" customHeight="1">
      <c r="O252" s="8"/>
    </row>
    <row r="253" spans="1:15" ht="15.75" customHeight="1">
      <c r="O253" s="8"/>
    </row>
    <row r="254" spans="1:15" ht="15.75" customHeight="1">
      <c r="O254" s="8"/>
    </row>
    <row r="255" spans="1:15" ht="15.75" customHeight="1">
      <c r="O255" s="8"/>
    </row>
    <row r="256" spans="1:15" ht="15.75" customHeight="1">
      <c r="O256" s="8"/>
    </row>
    <row r="257" spans="15:15" ht="15.75" customHeight="1">
      <c r="O257" s="8"/>
    </row>
    <row r="258" spans="15:15" ht="15.75" customHeight="1">
      <c r="O258" s="8"/>
    </row>
    <row r="259" spans="15:15" ht="15.75" customHeight="1">
      <c r="O259" s="8"/>
    </row>
    <row r="260" spans="15:15" ht="15.75" customHeight="1">
      <c r="O260" s="8"/>
    </row>
    <row r="261" spans="15:15" ht="15.75" customHeight="1">
      <c r="O261" s="8"/>
    </row>
    <row r="262" spans="15:15" ht="15.75" customHeight="1">
      <c r="O262" s="8"/>
    </row>
    <row r="263" spans="15:15" ht="15.75" customHeight="1">
      <c r="O263" s="8"/>
    </row>
    <row r="264" spans="15:15" ht="15.75" customHeight="1">
      <c r="O264" s="8"/>
    </row>
    <row r="265" spans="15:15" ht="15.75" customHeight="1">
      <c r="O265" s="8"/>
    </row>
    <row r="266" spans="15:15" ht="15.75" customHeight="1">
      <c r="O266" s="8"/>
    </row>
    <row r="267" spans="15:15" ht="15.75" customHeight="1">
      <c r="O267" s="8"/>
    </row>
    <row r="268" spans="15:15" ht="15.75" customHeight="1">
      <c r="O268" s="8"/>
    </row>
    <row r="269" spans="15:15" ht="15.75" customHeight="1">
      <c r="O269" s="8"/>
    </row>
    <row r="270" spans="15:15" ht="15.75" customHeight="1">
      <c r="O270" s="8"/>
    </row>
    <row r="271" spans="15:15" ht="15.75" customHeight="1">
      <c r="O271" s="8"/>
    </row>
    <row r="272" spans="15:15" ht="15.75" customHeight="1">
      <c r="O272" s="8"/>
    </row>
    <row r="273" spans="15:15" ht="15.75" customHeight="1">
      <c r="O273" s="8"/>
    </row>
    <row r="274" spans="15:15" ht="15.75" customHeight="1">
      <c r="O274" s="8"/>
    </row>
    <row r="275" spans="15:15" ht="15.75" customHeight="1">
      <c r="O275" s="8"/>
    </row>
    <row r="276" spans="15:15" ht="15.75" customHeight="1">
      <c r="O276" s="8"/>
    </row>
    <row r="277" spans="15:15" ht="15.75" customHeight="1">
      <c r="O277" s="8"/>
    </row>
    <row r="278" spans="15:15" ht="15.75" customHeight="1">
      <c r="O278" s="8"/>
    </row>
    <row r="279" spans="15:15" ht="15.75" customHeight="1">
      <c r="O279" s="8"/>
    </row>
    <row r="280" spans="15:15" ht="15.75" customHeight="1">
      <c r="O280" s="8"/>
    </row>
    <row r="281" spans="15:15" ht="15.75" customHeight="1">
      <c r="O281" s="8"/>
    </row>
    <row r="282" spans="15:15" ht="15.75" customHeight="1">
      <c r="O282" s="8"/>
    </row>
    <row r="283" spans="15:15" ht="15.75" customHeight="1">
      <c r="O283" s="8"/>
    </row>
    <row r="284" spans="15:15" ht="15.75" customHeight="1">
      <c r="O284" s="8"/>
    </row>
    <row r="285" spans="15:15" ht="15.75" customHeight="1">
      <c r="O285" s="8"/>
    </row>
    <row r="286" spans="15:15" ht="15.75" customHeight="1">
      <c r="O286" s="8"/>
    </row>
    <row r="287" spans="15:15" ht="15.75" customHeight="1">
      <c r="O287" s="8"/>
    </row>
    <row r="288" spans="15:15" ht="15.75" customHeight="1">
      <c r="O288" s="8"/>
    </row>
    <row r="289" spans="15:15" ht="15.75" customHeight="1">
      <c r="O289" s="8"/>
    </row>
    <row r="290" spans="15:15" ht="15.75" customHeight="1">
      <c r="O290" s="8"/>
    </row>
    <row r="291" spans="15:15" ht="15.75" customHeight="1">
      <c r="O291" s="8"/>
    </row>
    <row r="292" spans="15:15" ht="15.75" customHeight="1">
      <c r="O292" s="8"/>
    </row>
    <row r="293" spans="15:15" ht="15.75" customHeight="1">
      <c r="O293" s="8"/>
    </row>
    <row r="294" spans="15:15" ht="15.75" customHeight="1">
      <c r="O294" s="8"/>
    </row>
    <row r="295" spans="15:15" ht="15.75" customHeight="1">
      <c r="O295" s="8"/>
    </row>
    <row r="296" spans="15:15" ht="15.75" customHeight="1">
      <c r="O296" s="8"/>
    </row>
    <row r="297" spans="15:15" ht="15.75" customHeight="1">
      <c r="O297" s="8"/>
    </row>
    <row r="298" spans="15:15" ht="15.75" customHeight="1">
      <c r="O298" s="8"/>
    </row>
    <row r="299" spans="15:15" ht="15.75" customHeight="1">
      <c r="O299" s="8"/>
    </row>
    <row r="300" spans="15:15" ht="15.75" customHeight="1">
      <c r="O300" s="8"/>
    </row>
    <row r="301" spans="15:15" ht="15.75" customHeight="1">
      <c r="O301" s="8"/>
    </row>
    <row r="302" spans="15:15" ht="15.75" customHeight="1">
      <c r="O302" s="8"/>
    </row>
    <row r="303" spans="15:15" ht="15.75" customHeight="1">
      <c r="O303" s="8"/>
    </row>
    <row r="304" spans="15:15" ht="15.75" customHeight="1">
      <c r="O304" s="8"/>
    </row>
    <row r="305" spans="15:15" ht="15.75" customHeight="1">
      <c r="O305" s="8"/>
    </row>
    <row r="306" spans="15:15" ht="15.75" customHeight="1">
      <c r="O306" s="8"/>
    </row>
    <row r="307" spans="15:15" ht="15.75" customHeight="1">
      <c r="O307" s="8"/>
    </row>
    <row r="308" spans="15:15" ht="15.75" customHeight="1">
      <c r="O308" s="8"/>
    </row>
    <row r="309" spans="15:15" ht="15.75" customHeight="1">
      <c r="O309" s="8"/>
    </row>
    <row r="310" spans="15:15" ht="15.75" customHeight="1">
      <c r="O310" s="8"/>
    </row>
    <row r="311" spans="15:15" ht="15.75" customHeight="1">
      <c r="O311" s="8"/>
    </row>
    <row r="312" spans="15:15" ht="15.75" customHeight="1">
      <c r="O312" s="8"/>
    </row>
    <row r="313" spans="15:15" ht="15.75" customHeight="1">
      <c r="O313" s="8"/>
    </row>
    <row r="314" spans="15:15" ht="15.75" customHeight="1">
      <c r="O314" s="8"/>
    </row>
    <row r="315" spans="15:15" ht="15.75" customHeight="1">
      <c r="O315" s="8"/>
    </row>
    <row r="316" spans="15:15" ht="15.75" customHeight="1">
      <c r="O316" s="8"/>
    </row>
    <row r="317" spans="15:15" ht="15.75" customHeight="1">
      <c r="O317" s="8"/>
    </row>
    <row r="318" spans="15:15" ht="15.75" customHeight="1">
      <c r="O318" s="8"/>
    </row>
    <row r="319" spans="15:15" ht="15.75" customHeight="1">
      <c r="O319" s="8"/>
    </row>
    <row r="320" spans="15:15" ht="15.75" customHeight="1">
      <c r="O320" s="8"/>
    </row>
    <row r="321" spans="15:15" ht="15.75" customHeight="1">
      <c r="O321" s="8"/>
    </row>
    <row r="322" spans="15:15" ht="15.75" customHeight="1">
      <c r="O322" s="8"/>
    </row>
    <row r="323" spans="15:15" ht="15.75" customHeight="1">
      <c r="O323" s="8"/>
    </row>
    <row r="324" spans="15:15" ht="15.75" customHeight="1">
      <c r="O324" s="8"/>
    </row>
    <row r="325" spans="15:15" ht="15.75" customHeight="1">
      <c r="O325" s="8"/>
    </row>
    <row r="326" spans="15:15" ht="15.75" customHeight="1">
      <c r="O326" s="8"/>
    </row>
    <row r="327" spans="15:15" ht="15.75" customHeight="1">
      <c r="O327" s="8"/>
    </row>
    <row r="328" spans="15:15" ht="15.75" customHeight="1">
      <c r="O328" s="8"/>
    </row>
    <row r="329" spans="15:15" ht="15.75" customHeight="1">
      <c r="O329" s="8"/>
    </row>
    <row r="330" spans="15:15" ht="15.75" customHeight="1">
      <c r="O330" s="8"/>
    </row>
    <row r="331" spans="15:15" ht="15.75" customHeight="1">
      <c r="O331" s="8"/>
    </row>
    <row r="332" spans="15:15" ht="15.75" customHeight="1">
      <c r="O332" s="8"/>
    </row>
    <row r="333" spans="15:15" ht="15.75" customHeight="1">
      <c r="O333" s="8"/>
    </row>
    <row r="334" spans="15:15" ht="15.75" customHeight="1">
      <c r="O334" s="8"/>
    </row>
    <row r="335" spans="15:15" ht="15.75" customHeight="1">
      <c r="O335" s="8"/>
    </row>
    <row r="336" spans="15:15" ht="15.75" customHeight="1">
      <c r="O336" s="8"/>
    </row>
    <row r="337" spans="15:15" ht="15.75" customHeight="1">
      <c r="O337" s="8"/>
    </row>
    <row r="338" spans="15:15" ht="15.75" customHeight="1">
      <c r="O338" s="8"/>
    </row>
    <row r="339" spans="15:15" ht="15.75" customHeight="1">
      <c r="O339" s="8"/>
    </row>
    <row r="340" spans="15:15" ht="15.75" customHeight="1">
      <c r="O340" s="8"/>
    </row>
    <row r="341" spans="15:15" ht="15.75" customHeight="1">
      <c r="O341" s="8"/>
    </row>
    <row r="342" spans="15:15" ht="15.75" customHeight="1">
      <c r="O342" s="8"/>
    </row>
    <row r="343" spans="15:15" ht="15.75" customHeight="1">
      <c r="O343" s="8"/>
    </row>
    <row r="344" spans="15:15" ht="15.75" customHeight="1">
      <c r="O344" s="8"/>
    </row>
    <row r="345" spans="15:15" ht="15.75" customHeight="1">
      <c r="O345" s="8"/>
    </row>
    <row r="346" spans="15:15" ht="15.75" customHeight="1">
      <c r="O346" s="8"/>
    </row>
    <row r="347" spans="15:15" ht="15.75" customHeight="1">
      <c r="O347" s="8"/>
    </row>
    <row r="348" spans="15:15" ht="15.75" customHeight="1">
      <c r="O348" s="8"/>
    </row>
    <row r="349" spans="15:15" ht="15.75" customHeight="1">
      <c r="O349" s="8"/>
    </row>
    <row r="350" spans="15:15" ht="15.75" customHeight="1">
      <c r="O350" s="8"/>
    </row>
    <row r="351" spans="15:15" ht="15.75" customHeight="1">
      <c r="O351" s="8"/>
    </row>
    <row r="352" spans="15:15" ht="15.75" customHeight="1">
      <c r="O352" s="8"/>
    </row>
    <row r="353" spans="15:15" ht="15.75" customHeight="1">
      <c r="O353" s="8"/>
    </row>
    <row r="354" spans="15:15" ht="15.75" customHeight="1">
      <c r="O354" s="8"/>
    </row>
    <row r="355" spans="15:15" ht="15.75" customHeight="1">
      <c r="O355" s="8"/>
    </row>
    <row r="356" spans="15:15" ht="15.75" customHeight="1">
      <c r="O356" s="8"/>
    </row>
    <row r="357" spans="15:15" ht="15.75" customHeight="1">
      <c r="O357" s="8"/>
    </row>
    <row r="358" spans="15:15" ht="15.75" customHeight="1">
      <c r="O358" s="8"/>
    </row>
    <row r="359" spans="15:15" ht="15.75" customHeight="1">
      <c r="O359" s="8"/>
    </row>
    <row r="360" spans="15:15" ht="15.75" customHeight="1">
      <c r="O360" s="8"/>
    </row>
    <row r="361" spans="15:15" ht="15.75" customHeight="1">
      <c r="O361" s="8"/>
    </row>
    <row r="362" spans="15:15" ht="15.75" customHeight="1">
      <c r="O362" s="8"/>
    </row>
    <row r="363" spans="15:15" ht="15.75" customHeight="1">
      <c r="O363" s="8"/>
    </row>
    <row r="364" spans="15:15" ht="15.75" customHeight="1">
      <c r="O364" s="8"/>
    </row>
    <row r="365" spans="15:15" ht="15.75" customHeight="1">
      <c r="O365" s="8"/>
    </row>
    <row r="366" spans="15:15" ht="15.75" customHeight="1">
      <c r="O366" s="8"/>
    </row>
    <row r="367" spans="15:15" ht="15.75" customHeight="1">
      <c r="O367" s="8"/>
    </row>
    <row r="368" spans="15:15" ht="15.75" customHeight="1">
      <c r="O368" s="8"/>
    </row>
    <row r="369" spans="15:15" ht="15.75" customHeight="1">
      <c r="O369" s="8"/>
    </row>
    <row r="370" spans="15:15" ht="15.75" customHeight="1">
      <c r="O370" s="8"/>
    </row>
    <row r="371" spans="15:15" ht="15.75" customHeight="1"/>
    <row r="372" spans="15:15" ht="15.75" customHeight="1"/>
    <row r="373" spans="15:15" ht="15.75" customHeight="1"/>
    <row r="374" spans="15:15" ht="15.75" customHeight="1"/>
    <row r="375" spans="15:15" ht="15.75" customHeight="1"/>
    <row r="376" spans="15:15" ht="15.75" customHeight="1"/>
    <row r="377" spans="15:15" ht="15.75" customHeight="1"/>
    <row r="378" spans="15:15" ht="15.75" customHeight="1"/>
    <row r="379" spans="15:15" ht="15.75" customHeight="1"/>
    <row r="380" spans="15:15" ht="15.75" customHeight="1"/>
    <row r="381" spans="15:15" ht="15.75" customHeight="1"/>
    <row r="382" spans="15:15" ht="15.75" customHeight="1"/>
    <row r="383" spans="15:15" ht="15.75" customHeight="1"/>
    <row r="384" spans="15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algorithmName="SHA-512" hashValue="zZQxUq/c+xMrIzdnEt29T7bysTQqLoZDeHXy6ePKNr9nJpPRpEDj5Jx6v4AkHOgL+VgcOB6OmkOS15MouHJ4xg==" saltValue="z78aBpL/6YOsEVqIpf9SPQ==" spinCount="100000" sheet="1" objects="1" scenarios="1"/>
  <mergeCells count="4">
    <mergeCell ref="C1:N2"/>
    <mergeCell ref="B240:J240"/>
    <mergeCell ref="B241:J241"/>
    <mergeCell ref="A242:J242"/>
  </mergeCells>
  <hyperlinks>
    <hyperlink ref="P4" r:id="rId1" xr:uid="{988D5DEB-C67D-4907-BC74-EFD2B58E997A}"/>
    <hyperlink ref="P5" r:id="rId2" xr:uid="{C6B2C015-7BC8-4539-BAEB-7D2BCB9FEE9B}"/>
    <hyperlink ref="P6" r:id="rId3" xr:uid="{68DC7999-39F7-4654-B143-0152EFFDF1FC}"/>
    <hyperlink ref="P7" r:id="rId4" xr:uid="{5DC446A0-CF4A-45B7-B732-6D68868ADC49}"/>
    <hyperlink ref="P8" r:id="rId5" xr:uid="{D14AF7E5-C795-442F-8A1B-DB07F4F91E9D}"/>
    <hyperlink ref="P9" r:id="rId6" xr:uid="{E24F6B70-CBCB-4327-9FB2-B82A16C6F8F7}"/>
    <hyperlink ref="P10" r:id="rId7" xr:uid="{B76C612C-E94E-4A36-AF6C-E91D61840D7F}"/>
    <hyperlink ref="P11" r:id="rId8" xr:uid="{ECAA014E-1244-422A-9481-8D07D6634D67}"/>
    <hyperlink ref="P12" r:id="rId9" xr:uid="{428B694F-45C1-493F-A43D-4D0C70DCCA25}"/>
    <hyperlink ref="P14" r:id="rId10" xr:uid="{249F811D-2E6D-4885-863B-CC7A0CE9B0EE}"/>
    <hyperlink ref="P15" r:id="rId11" xr:uid="{8C4E5906-B273-4B7C-8D26-3C09C3CFDECE}"/>
    <hyperlink ref="P16" r:id="rId12" xr:uid="{3305F1BA-B73B-4494-A231-6DDE36997294}"/>
    <hyperlink ref="P17" r:id="rId13" xr:uid="{CDBBB43E-D661-4A15-BD71-AAEB3887794D}"/>
    <hyperlink ref="P18" r:id="rId14" xr:uid="{AF2878CE-5D2F-4A06-950B-7FFC260A76DB}"/>
    <hyperlink ref="P20" r:id="rId15" xr:uid="{E69E8CAD-D051-4D68-9EBA-C621CCCA2684}"/>
    <hyperlink ref="P21" r:id="rId16" xr:uid="{BD7BC48E-7BD2-4357-816E-F9E07C0D72F4}"/>
    <hyperlink ref="P22" r:id="rId17" xr:uid="{F0BBAFB2-5F73-4E84-A3CD-1EECC0EC9B0C}"/>
    <hyperlink ref="P23" r:id="rId18" xr:uid="{675B7643-EEEF-4135-9F32-596D028BF298}"/>
    <hyperlink ref="P24" r:id="rId19" xr:uid="{E4F5BEA0-BDD9-4ABC-A594-49F752A53146}"/>
    <hyperlink ref="P25" r:id="rId20" xr:uid="{2F814F88-7839-4727-B913-1C941618A34B}"/>
    <hyperlink ref="P26" r:id="rId21" xr:uid="{39A85996-CDDA-40F9-884E-7EBEBBF33B15}"/>
    <hyperlink ref="P27" r:id="rId22" xr:uid="{CCA6C162-1B9C-4809-805D-231DEF2F0AFC}"/>
    <hyperlink ref="P28" r:id="rId23" xr:uid="{7DAEB746-FF7B-415C-A006-A341E9C7281F}"/>
    <hyperlink ref="P30" r:id="rId24" xr:uid="{5AB84EA3-F820-491D-BAB5-35D9E5B9B28E}"/>
    <hyperlink ref="P31" r:id="rId25" xr:uid="{85F63519-9AAE-43D1-9A96-D4C84FB4E61A}"/>
    <hyperlink ref="P32" r:id="rId26" xr:uid="{D0FF8748-923B-46DE-9D9B-AC1FB5CD1CB3}"/>
    <hyperlink ref="P33" r:id="rId27" xr:uid="{E2FC2DC6-6129-498D-9F80-0FBCCC6EE9BC}"/>
    <hyperlink ref="P35" r:id="rId28" xr:uid="{902539D5-4C13-4BB6-892B-6642C19817FA}"/>
    <hyperlink ref="P36" r:id="rId29" xr:uid="{02F02DF9-82CB-4AF8-A2B7-45F066570D30}"/>
    <hyperlink ref="P38" r:id="rId30" xr:uid="{3E63A6D9-7CBD-4804-B8AB-F52E7E7FCC71}"/>
    <hyperlink ref="P39" r:id="rId31" xr:uid="{1E05CC24-5EAB-4D60-B9BE-80FA7E2A0D10}"/>
    <hyperlink ref="P40" r:id="rId32" xr:uid="{7298EA02-2EAC-4B92-8D0B-9AB292EEE576}"/>
    <hyperlink ref="P41" r:id="rId33" xr:uid="{9E65D043-B5A9-4596-814C-5CECF3A9EB44}"/>
    <hyperlink ref="P42" r:id="rId34" xr:uid="{A0D2AEB2-1FA5-4E1B-B0F6-56E56E0068BD}"/>
    <hyperlink ref="P43" r:id="rId35" xr:uid="{02F3EC22-AC28-4EFC-AE87-1FE432EFF324}"/>
    <hyperlink ref="P44" r:id="rId36" xr:uid="{53B8DCA7-B3F9-4281-A1C1-F3CA384FABBF}"/>
    <hyperlink ref="P45" r:id="rId37" xr:uid="{98FA6E07-A043-4204-A5ED-FF2AC1819EA6}"/>
    <hyperlink ref="P46" r:id="rId38" xr:uid="{EE72575E-5309-4BD5-A94D-B70C21383071}"/>
    <hyperlink ref="P47" r:id="rId39" xr:uid="{45E4E1DC-AC98-47CE-ACE8-04D065F7FBE9}"/>
    <hyperlink ref="P48" r:id="rId40" xr:uid="{AF712AE3-180E-4014-913B-F30F4FAA9874}"/>
    <hyperlink ref="P49" r:id="rId41" xr:uid="{181EFB0C-BA22-41D9-8E68-90B2D02B7C1D}"/>
    <hyperlink ref="P50" r:id="rId42" xr:uid="{25F7A60D-B6E9-42FF-9A0A-8D23F26BD225}"/>
    <hyperlink ref="P51" r:id="rId43" xr:uid="{909AB373-F546-4553-A1C1-601A6B0CC4D8}"/>
    <hyperlink ref="P52" r:id="rId44" xr:uid="{DC291F0F-75A6-4A92-93A6-A6347C3EA43E}"/>
    <hyperlink ref="P54" r:id="rId45" xr:uid="{D57225E9-D070-45E9-A731-3060BFB3D174}"/>
    <hyperlink ref="P55" r:id="rId46" xr:uid="{22060CA3-B59A-471C-BE08-51B4C05EAC81}"/>
    <hyperlink ref="P56" r:id="rId47" xr:uid="{B4BEE8FE-FB3D-47E7-995A-F63059F5164B}"/>
    <hyperlink ref="P57" r:id="rId48" xr:uid="{01240A5A-0B7A-44D7-9185-1EC60453462E}"/>
    <hyperlink ref="P58" r:id="rId49" xr:uid="{DC22B04F-160D-4630-A13C-0BC22FAAD6D7}"/>
    <hyperlink ref="P59" r:id="rId50" xr:uid="{8A08A530-095D-4E9F-8529-0148CC3C8A55}"/>
    <hyperlink ref="P60" r:id="rId51" xr:uid="{D44608F5-7278-4F47-8D22-00474961B0F9}"/>
    <hyperlink ref="P61" r:id="rId52" xr:uid="{0595F3A6-82A4-4E0B-AE5F-22387990F9ED}"/>
    <hyperlink ref="P62" r:id="rId53" xr:uid="{F236D126-51A2-4995-8E63-6B209A43CB09}"/>
    <hyperlink ref="P63" r:id="rId54" xr:uid="{82D94B28-3550-409E-843E-36380B53AF11}"/>
    <hyperlink ref="P64" r:id="rId55" xr:uid="{EFE805EA-FB25-4D5A-8D42-BC64BBF86959}"/>
    <hyperlink ref="P65" r:id="rId56" xr:uid="{4B30EEC1-BC61-42C9-A557-BA517FB11E84}"/>
    <hyperlink ref="P66" r:id="rId57" xr:uid="{E79D3A06-DD9B-44B7-A97A-ACB50FB38306}"/>
    <hyperlink ref="P67" r:id="rId58" xr:uid="{223FA7F1-E280-4884-8C9B-83887796662F}"/>
    <hyperlink ref="P68" r:id="rId59" xr:uid="{1F661E3D-DC26-4452-94B5-D036FB2A5E0E}"/>
    <hyperlink ref="P69" r:id="rId60" xr:uid="{337F423B-2468-488E-8E3B-770801DFCDA4}"/>
    <hyperlink ref="P73" r:id="rId61" xr:uid="{C1A09E41-A045-48EF-8ADC-09D3020A22BE}"/>
    <hyperlink ref="P74" r:id="rId62" xr:uid="{80969312-0426-4706-9B3B-F967C8A9BBDC}"/>
    <hyperlink ref="P77" r:id="rId63" xr:uid="{B70A4AE8-D023-4760-9D11-F1339AFE83F2}"/>
    <hyperlink ref="P78" r:id="rId64" xr:uid="{A98C1EA3-66D9-45A4-9059-A2678A7507EF}"/>
    <hyperlink ref="P79" r:id="rId65" xr:uid="{32021590-B04D-4A75-B12B-BFCF8DBBE686}"/>
    <hyperlink ref="P80" r:id="rId66" xr:uid="{C567FC14-9448-4031-BB08-DB9DC74916D2}"/>
    <hyperlink ref="P82" r:id="rId67" xr:uid="{88C26138-ED10-4B6C-86EC-F81035CF4AC4}"/>
    <hyperlink ref="P83" r:id="rId68" xr:uid="{ACD20E0B-6EAA-4321-A3AF-8F104778718F}"/>
    <hyperlink ref="P84" r:id="rId69" xr:uid="{55CA3245-6CE4-486F-AA57-FE19AB1472C1}"/>
    <hyperlink ref="P85" r:id="rId70" xr:uid="{AAB71D3F-BFA5-4B84-949B-8A1FB1A3F1EE}"/>
    <hyperlink ref="P86" r:id="rId71" xr:uid="{82D89835-DD6B-4FFA-AAFE-51DBDE414F7A}"/>
    <hyperlink ref="P88" r:id="rId72" xr:uid="{C38FFC24-CB50-4BBB-AF57-F16792A94FF4}"/>
    <hyperlink ref="P89" r:id="rId73" xr:uid="{E17615FB-CC74-41D1-AE25-1F38CD0BA9EE}"/>
    <hyperlink ref="P90" r:id="rId74" xr:uid="{39BFAC15-2CA4-4494-BBC9-DC31EB094379}"/>
    <hyperlink ref="P91" r:id="rId75" xr:uid="{F31283D9-2CEA-4B82-9B8E-E0914E2BDB10}"/>
    <hyperlink ref="P95" r:id="rId76" xr:uid="{13799EFD-CD40-4474-BBC3-7E32950116F1}"/>
    <hyperlink ref="P96" r:id="rId77" xr:uid="{708C4952-7DBB-41C9-A96D-A84F2D60C5BE}"/>
    <hyperlink ref="P98" r:id="rId78" xr:uid="{8E360DE4-40AA-4F1A-B2AA-EF9E8583F804}"/>
    <hyperlink ref="P100" r:id="rId79" xr:uid="{7934A345-2281-4178-A3CB-509DF22D5BBE}"/>
    <hyperlink ref="P101" r:id="rId80" xr:uid="{945B9050-84BE-4CF2-8D58-FEADAB9C817C}"/>
    <hyperlink ref="P102" r:id="rId81" xr:uid="{3EF18643-DBA9-4576-A657-BAF874C8EE18}"/>
    <hyperlink ref="P108" r:id="rId82" xr:uid="{8159965E-8C24-4696-B57A-EC57D058E9A9}"/>
    <hyperlink ref="P109" r:id="rId83" xr:uid="{4B883465-9821-4019-92AE-FEACF01E1CF9}"/>
    <hyperlink ref="P110" r:id="rId84" xr:uid="{A7B7051E-5238-455C-85E6-148AD97AF366}"/>
    <hyperlink ref="P111" r:id="rId85" xr:uid="{05F80F2C-FCE8-47FA-9AD2-DFDFB22A65CD}"/>
    <hyperlink ref="P112" r:id="rId86" xr:uid="{57A1F913-C5DC-4CDD-98A9-9D3E557FC0DD}"/>
    <hyperlink ref="P122" r:id="rId87" xr:uid="{4DFD821B-6BA7-4C1B-A5E8-904C281E2447}"/>
    <hyperlink ref="P140" r:id="rId88" xr:uid="{3F43B2C4-AB02-426A-915E-E8177280B61F}"/>
    <hyperlink ref="P141" r:id="rId89" xr:uid="{5E25EA2B-27A1-45A6-B6B1-9B810175507D}"/>
    <hyperlink ref="P142" r:id="rId90" xr:uid="{030F8F11-9CF3-406F-B09C-D5D35CFA3D98}"/>
    <hyperlink ref="P145" r:id="rId91" xr:uid="{DDD94491-683E-445C-AFFE-B041EAF766B0}"/>
    <hyperlink ref="P146" r:id="rId92" xr:uid="{95C366E5-6DBA-4CF9-B923-CF022452D810}"/>
    <hyperlink ref="P147" r:id="rId93" xr:uid="{88187A1F-C501-4A28-A93B-2384EA03D7D7}"/>
    <hyperlink ref="P148" r:id="rId94" xr:uid="{1BC3B139-AAFA-47C8-87D1-345B9D82192E}"/>
    <hyperlink ref="P149" r:id="rId95" xr:uid="{0398B76C-1188-48A8-9BA2-F676E7DB6748}"/>
    <hyperlink ref="P150" r:id="rId96" xr:uid="{FA8A6966-2937-4147-82B5-0B77F4010709}"/>
    <hyperlink ref="P151" r:id="rId97" xr:uid="{FBB721C3-37C5-4B76-AF9C-EE76BD915CF4}"/>
    <hyperlink ref="P152" r:id="rId98" xr:uid="{48792859-09C9-44B5-944D-8134AE9018A7}"/>
    <hyperlink ref="P153" r:id="rId99" xr:uid="{85A2237D-3A0F-40EC-859F-81BA1886C8A8}"/>
    <hyperlink ref="P154" r:id="rId100" xr:uid="{D4E139D6-F9B9-49C8-8103-8D8E28DEAC8E}"/>
    <hyperlink ref="P156" r:id="rId101" xr:uid="{152164D2-ADAD-41D4-A106-07C8AE882E01}"/>
    <hyperlink ref="P158" r:id="rId102" xr:uid="{9F76CCB9-E524-4958-AF72-C966FD86AF49}"/>
    <hyperlink ref="P160" r:id="rId103" xr:uid="{B605B1CB-4653-465E-AC37-01CFF7977733}"/>
    <hyperlink ref="P161" r:id="rId104" xr:uid="{F67409DA-417F-4B37-81D5-CFE23ED165AC}"/>
    <hyperlink ref="P162" r:id="rId105" xr:uid="{C5350C39-F9F8-46D8-BE53-040E7E427A68}"/>
    <hyperlink ref="P163" r:id="rId106" xr:uid="{460E6146-CC1F-4F4D-B176-BD76234D0D21}"/>
    <hyperlink ref="P164" r:id="rId107" xr:uid="{293BBA2C-4430-45DD-8615-40667A704481}"/>
    <hyperlink ref="P165" r:id="rId108" xr:uid="{AEB4287E-6BC3-489C-B67E-49B52525DCB5}"/>
    <hyperlink ref="P166" r:id="rId109" xr:uid="{A3F08956-C7B5-49A5-B9C1-8834AF969776}"/>
    <hyperlink ref="P167" r:id="rId110" xr:uid="{8FA5D4F1-05EB-4B85-A5BA-4326DE52C26B}"/>
    <hyperlink ref="P168" r:id="rId111" xr:uid="{C302514E-77F8-4AF9-9ED1-CBE0CE9FB313}"/>
    <hyperlink ref="P169" r:id="rId112" xr:uid="{128CE444-2EE3-4B35-94E2-1F468E4B42C9}"/>
    <hyperlink ref="P171" r:id="rId113" xr:uid="{94C09662-3B27-49D7-8CE8-BF846BED5697}"/>
    <hyperlink ref="P172" r:id="rId114" xr:uid="{B6BFFC6A-4189-4DF8-BE09-75248BFAFE25}"/>
    <hyperlink ref="P174" r:id="rId115" xr:uid="{0F707919-E40D-44E1-B31B-5BF313F6E7B5}"/>
    <hyperlink ref="P175" r:id="rId116" xr:uid="{3A855D29-D213-415D-978C-1FE0940C27A0}"/>
    <hyperlink ref="P176" r:id="rId117" xr:uid="{29E92B73-A94D-4F1D-9932-6B48A923CA53}"/>
    <hyperlink ref="P178" r:id="rId118" xr:uid="{F2A4F313-9805-4725-94CF-525FC3651E58}"/>
    <hyperlink ref="P180" r:id="rId119" xr:uid="{7F531393-FB41-4DE1-B2B1-D410AC794140}"/>
    <hyperlink ref="P181" r:id="rId120" xr:uid="{11CF08E2-B47D-4C6C-80E1-9B56B7EE2A73}"/>
    <hyperlink ref="P182" r:id="rId121" xr:uid="{49FAF4C0-39AC-4473-8CF8-676DC1AF9400}"/>
    <hyperlink ref="P195" r:id="rId122" xr:uid="{C0CB20D3-210E-42BE-A8A6-D2361958B426}"/>
    <hyperlink ref="P198" r:id="rId123" xr:uid="{9D4C4A0D-E5EC-447B-A703-341EC09380D2}"/>
    <hyperlink ref="P199" r:id="rId124" xr:uid="{0864C9C6-3FF7-46A9-93B6-D6BE3E6E4DC6}"/>
    <hyperlink ref="P204" r:id="rId125" xr:uid="{82D1FD4A-FB4E-4D85-807B-B3165EF35358}"/>
    <hyperlink ref="P205" r:id="rId126" xr:uid="{6F84B309-5C3C-48E7-85C1-3D2C0292CFF5}"/>
    <hyperlink ref="P206" r:id="rId127" xr:uid="{2FE94E6C-81D5-49A9-8C47-EEAC9AB5E03F}"/>
    <hyperlink ref="P207" r:id="rId128" xr:uid="{9D6BA78B-CC23-4F29-A74C-EFF1A76079B4}"/>
    <hyperlink ref="P208" r:id="rId129" xr:uid="{5280E022-3877-4598-B16F-F3F36AEA51B6}"/>
    <hyperlink ref="P211" r:id="rId130" xr:uid="{CD582579-6968-4E9E-8860-4FD82B423CE1}"/>
    <hyperlink ref="P212" r:id="rId131" xr:uid="{D7E3EBB0-421A-4821-AE03-46ECB4CCE9A4}"/>
    <hyperlink ref="P213" r:id="rId132" xr:uid="{BDBB3B3B-7CF5-4A3D-9151-0C7C5C3E0CC9}"/>
    <hyperlink ref="P217" r:id="rId133" xr:uid="{F9D74D61-B4DB-4563-921A-D9FEE0D19333}"/>
    <hyperlink ref="P218" r:id="rId134" xr:uid="{D1E371CB-82C3-41B7-A2F8-D8D7A86BD6FB}"/>
    <hyperlink ref="P219" r:id="rId135" xr:uid="{677EEB34-FBD8-47A2-8466-B89586CC7AFB}"/>
    <hyperlink ref="P222" r:id="rId136" xr:uid="{DF27D900-0F0E-4F7C-BD37-7ADE67FE14CA}"/>
    <hyperlink ref="P224" r:id="rId137" xr:uid="{B6503E57-228E-4CAD-87C1-A0E2C8CCAE3E}"/>
    <hyperlink ref="P225" r:id="rId138" xr:uid="{09125A78-3B17-4F44-B787-BF590251B70C}"/>
    <hyperlink ref="P226" r:id="rId139" xr:uid="{F267BDFC-160F-4D3E-8395-FCEDD5439461}"/>
    <hyperlink ref="P227" r:id="rId140" xr:uid="{137C7CCA-DBED-4F90-8780-C5799D609201}"/>
    <hyperlink ref="P230" r:id="rId141" xr:uid="{6AD8198C-C74A-476C-9634-B5A65DACC123}"/>
    <hyperlink ref="P231" r:id="rId142" xr:uid="{C5AA8D07-0B0F-47A8-AB02-6E3BCE3123BE}"/>
    <hyperlink ref="P235" r:id="rId143" xr:uid="{B2EE3EE3-6087-4BC0-B506-5385495D5D35}"/>
    <hyperlink ref="P236" r:id="rId144" xr:uid="{A8FEFD84-F780-4345-B46A-9BBDF2B9633C}"/>
    <hyperlink ref="P237" r:id="rId145" xr:uid="{1120DB78-E636-42A0-B78F-796830495349}"/>
    <hyperlink ref="P238" r:id="rId146" xr:uid="{32C148CA-F6C3-4C58-B726-9A7DA5DFDB22}"/>
    <hyperlink ref="P13" r:id="rId147" xr:uid="{611C51CA-1E9A-4D24-ABB9-87C99E13DC37}"/>
    <hyperlink ref="P19" r:id="rId148" xr:uid="{27FA5829-356E-4FFC-BE04-B04C9190419E}"/>
    <hyperlink ref="P29" r:id="rId149" xr:uid="{C21A97A1-F388-4DAC-A97E-B1F8681FB4EF}"/>
    <hyperlink ref="P34" r:id="rId150" xr:uid="{51F60295-F23B-487A-8E15-49E2DC876E79}"/>
    <hyperlink ref="P37" r:id="rId151" xr:uid="{10974CC9-97CA-4F0F-9C40-C143E43C5243}"/>
    <hyperlink ref="P53" r:id="rId152" xr:uid="{437A2882-830A-4975-967D-D0A3B65AED23}"/>
    <hyperlink ref="P70" r:id="rId153" xr:uid="{7800F59D-D50F-4042-A47F-2F2D1F6234CB}"/>
    <hyperlink ref="P71" r:id="rId154" xr:uid="{CF4E7094-3A47-4D68-A7B8-C47E5210C20F}"/>
    <hyperlink ref="P72" r:id="rId155" xr:uid="{75F2EF16-F647-4860-A911-CE884AC91DC5}"/>
    <hyperlink ref="P75" r:id="rId156" xr:uid="{58F7CBE4-27AF-4F3B-B775-165E970A0C2D}"/>
    <hyperlink ref="P81" r:id="rId157" xr:uid="{DBECAB48-D209-44F9-A615-5260055D7E00}"/>
    <hyperlink ref="P87" r:id="rId158" xr:uid="{8096CE56-46C5-4AA8-998C-9CF5C6AB3E58}"/>
    <hyperlink ref="P92" r:id="rId159" xr:uid="{26C3257D-1644-4976-B896-01325771C65F}"/>
    <hyperlink ref="P93" r:id="rId160" xr:uid="{60976245-ACC4-42A9-9886-BE2DB2C7DA56}"/>
    <hyperlink ref="P94" r:id="rId161" xr:uid="{458021D8-9429-4F60-98FF-2030DA9CAF6E}"/>
    <hyperlink ref="P99" r:id="rId162" xr:uid="{B865DB10-E6D7-41DB-9564-30924F6BCF08}"/>
    <hyperlink ref="P103" r:id="rId163" xr:uid="{EFA8F4CA-7749-434A-B7B9-DBACFDBCB1D6}"/>
    <hyperlink ref="P104" r:id="rId164" xr:uid="{5599F9FE-B5B2-4DF8-9581-83E2016B3A9A}"/>
    <hyperlink ref="P105" r:id="rId165" xr:uid="{09A76E3F-7092-47C0-B199-EC365C21B042}"/>
    <hyperlink ref="P106" r:id="rId166" xr:uid="{CEBF4424-A036-4ADD-B956-DAE0267FDE96}"/>
    <hyperlink ref="P107" r:id="rId167" xr:uid="{522DDBE9-ED7A-4C12-8520-F8587E0CFCAA}"/>
    <hyperlink ref="P123" r:id="rId168" xr:uid="{02C10347-EB93-4472-9909-212643E134C3}"/>
    <hyperlink ref="P124" r:id="rId169" xr:uid="{6E3AB3F5-D837-48AA-B27D-E75DBCDA2F70}"/>
    <hyperlink ref="P125" r:id="rId170" xr:uid="{0FA29947-7529-4EC9-B74C-486ED0E1AD8F}"/>
    <hyperlink ref="P126" r:id="rId171" xr:uid="{FDBC990C-BE96-4F18-BAA9-9D7C2E817F48}"/>
    <hyperlink ref="P127" r:id="rId172" xr:uid="{0402C772-A289-475B-B521-D1937FF069ED}"/>
    <hyperlink ref="P128" r:id="rId173" xr:uid="{567D687D-9974-4151-9F61-F4324E34A935}"/>
    <hyperlink ref="P129" r:id="rId174" xr:uid="{9B9B67D8-C514-4049-ABE6-CEC2AD45AFB8}"/>
    <hyperlink ref="P130" r:id="rId175" xr:uid="{DF485FA1-1F02-4FB9-99B0-1384F4D13D2B}"/>
    <hyperlink ref="P131" r:id="rId176" xr:uid="{879A0715-6940-427D-BC3D-A343F791F066}"/>
    <hyperlink ref="P132" r:id="rId177" xr:uid="{293BAC41-28C7-4F3E-BFE9-73064603E025}"/>
    <hyperlink ref="P133" r:id="rId178" xr:uid="{1EF9A991-A757-4064-9C04-17047E467604}"/>
    <hyperlink ref="P134" r:id="rId179" xr:uid="{859907AB-8405-4144-83AE-4C39526A65C1}"/>
    <hyperlink ref="P135" r:id="rId180" xr:uid="{2FC2FC68-BE36-462D-B24D-EC91FC04475C}"/>
    <hyperlink ref="P136" r:id="rId181" xr:uid="{FE91A291-2FD4-48FD-80AA-C5BD7C846EF6}"/>
    <hyperlink ref="P137" r:id="rId182" xr:uid="{0215B7D0-0B76-437E-A55C-3393B3493D77}"/>
    <hyperlink ref="P138" r:id="rId183" xr:uid="{5E6E1656-3369-4D9A-A549-88D6CE4450A1}"/>
    <hyperlink ref="P139" r:id="rId184" xr:uid="{C8F08C8F-B9A6-4013-9310-BF0BB00943FA}"/>
    <hyperlink ref="P143" r:id="rId185" xr:uid="{A8B24BBB-CCCE-4CF1-B219-80F402AB31A8}"/>
    <hyperlink ref="P144" r:id="rId186" xr:uid="{35542B66-C52E-4B21-A30A-D39B2C320750}"/>
    <hyperlink ref="P155" r:id="rId187" xr:uid="{709623C0-3689-4977-8169-B4420D4C3C19}"/>
    <hyperlink ref="P157" r:id="rId188" xr:uid="{2E3CE970-1356-45E8-BDD9-85A0EC099338}"/>
    <hyperlink ref="P159" r:id="rId189" xr:uid="{EF209DB8-7AEF-4098-A7B4-1127BBDBA0AD}"/>
    <hyperlink ref="P173" r:id="rId190" xr:uid="{2685FFBC-BB6D-4F84-A3DA-58857D01855E}"/>
    <hyperlink ref="P177" r:id="rId191" xr:uid="{A84099E2-B1B0-4C93-A42C-BF3CA0674E90}"/>
    <hyperlink ref="P179" r:id="rId192" xr:uid="{ABAA7E98-A171-494E-9B33-0AA0E21D1562}"/>
    <hyperlink ref="P183" r:id="rId193" xr:uid="{0AAEAFD9-75C6-44F6-8BE8-C0B08E99D9ED}"/>
    <hyperlink ref="P184" r:id="rId194" xr:uid="{F629B459-7073-456E-93F6-7999F0581582}"/>
    <hyperlink ref="P185" r:id="rId195" xr:uid="{FEB6629E-E6C2-4583-A2E4-E65BB78F6DAD}"/>
    <hyperlink ref="P186" r:id="rId196" xr:uid="{0A6FB8FE-D28D-4EEA-ABF3-84EF706A3A41}"/>
    <hyperlink ref="P187" r:id="rId197" xr:uid="{FCFF3757-8D2B-4BC2-B7A1-31CD582A50BB}"/>
    <hyperlink ref="P190" r:id="rId198" xr:uid="{D5062F61-04E5-4D60-82CB-9C188C54060A}"/>
    <hyperlink ref="P194" r:id="rId199" xr:uid="{DC68E58C-D8FD-402B-BE2A-80C843030B65}"/>
    <hyperlink ref="P196" r:id="rId200" xr:uid="{8CBDE772-7DCA-4E59-BAF9-5366A188D51D}"/>
    <hyperlink ref="P197" r:id="rId201" xr:uid="{ABC2E25C-22BE-4F97-8451-689D52755E11}"/>
    <hyperlink ref="P201" r:id="rId202" xr:uid="{075AF94B-3A75-4292-BA37-B96B924F7910}"/>
    <hyperlink ref="P202" r:id="rId203" xr:uid="{02EC1C1C-F043-4743-9B28-E04B5695C20C}"/>
    <hyperlink ref="P200" r:id="rId204" xr:uid="{8F798D01-A685-4EEC-AE7E-99171EAD009B}"/>
    <hyperlink ref="P209" r:id="rId205" xr:uid="{C5F8C9B9-E2CE-4CF3-892E-95465B21ACAF}"/>
    <hyperlink ref="P210" r:id="rId206" xr:uid="{D37DA5B8-8EB3-480B-9894-2F91395CF370}"/>
    <hyperlink ref="P214" r:id="rId207" xr:uid="{4D6DF1D5-5D99-4A6B-9A13-95289F3D269A}"/>
    <hyperlink ref="P215" r:id="rId208" xr:uid="{90CD3095-9890-4190-9E13-5541B7151541}"/>
    <hyperlink ref="P220" r:id="rId209" xr:uid="{F92CD6CB-50E2-4ECD-9B36-686C512D538A}"/>
    <hyperlink ref="P221" r:id="rId210" xr:uid="{38CBC8DB-23A6-4221-B8CF-8055540C8C90}"/>
    <hyperlink ref="P223" r:id="rId211" xr:uid="{EAA5A2EE-8855-495C-A0D6-93BE4420A4F5}"/>
    <hyperlink ref="P228" r:id="rId212" xr:uid="{BEE4EC7B-59EB-40D1-82D2-927901B708DC}"/>
    <hyperlink ref="P229" r:id="rId213" xr:uid="{89EC3C2D-AB7B-4D61-9E40-0F0A2DB1A28E}"/>
    <hyperlink ref="P232" r:id="rId214" xr:uid="{DF5AD82A-1087-4077-85C8-C319C0D0756A}"/>
    <hyperlink ref="P233" r:id="rId215" xr:uid="{57B43594-BB1B-4409-818C-7D641119F5E1}"/>
    <hyperlink ref="P234" r:id="rId216" xr:uid="{10D4C512-FF37-4E51-AA4F-A76946D446A0}"/>
    <hyperlink ref="P239" r:id="rId217" xr:uid="{ACF400B9-1BA9-44B9-814B-F29CC2B01473}"/>
    <hyperlink ref="P113" r:id="rId218" xr:uid="{88617E22-37B5-406D-9FCF-C4710B3BF048}"/>
    <hyperlink ref="P114" r:id="rId219" xr:uid="{A6176787-5EA6-4EB1-86FE-B199567EA9B0}"/>
    <hyperlink ref="P115" r:id="rId220" xr:uid="{EBB96591-BBA1-45F2-8866-F3C01A14C91C}"/>
    <hyperlink ref="P116" r:id="rId221" xr:uid="{8974B95E-A768-4E85-82CC-9651EEF1384B}"/>
    <hyperlink ref="P117" r:id="rId222" xr:uid="{2CF42CEF-793E-43D1-AF46-EEB0293DED63}"/>
    <hyperlink ref="P118" r:id="rId223" xr:uid="{A079D27A-C633-4876-ADB5-97CE5556CC78}"/>
    <hyperlink ref="P119" r:id="rId224" xr:uid="{36A140A7-5991-4949-8BEA-BEE1A82461CD}"/>
    <hyperlink ref="P120" r:id="rId225" xr:uid="{7B8875CB-B3C5-4306-A87A-7BE767CAFB43}"/>
    <hyperlink ref="P121" r:id="rId226" xr:uid="{5E0911F7-A5C8-4F60-876D-DD505EB4F1B5}"/>
    <hyperlink ref="P97" r:id="rId227" xr:uid="{5DFCEDBA-09F1-410D-BC2C-87A798E45F3B}"/>
  </hyperlinks>
  <pageMargins left="0.39370078740157483" right="0.39370078740157483" top="0.39370078740157483" bottom="0.39370078740157483" header="0.51181102362204722" footer="0"/>
  <pageSetup scale="64" firstPageNumber="0" fitToHeight="0" orientation="landscape" r:id="rId228"/>
  <headerFooter alignWithMargins="0"/>
  <drawing r:id="rId229"/>
  <tableParts count="1">
    <tablePart r:id="rId2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2022-04-29T12:50:17Z</cp:lastPrinted>
  <dcterms:created xsi:type="dcterms:W3CDTF">2020-03-10T12:08:50Z</dcterms:created>
  <dcterms:modified xsi:type="dcterms:W3CDTF">2023-05-02T06:36:19Z</dcterms:modified>
</cp:coreProperties>
</file>