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9" documentId="8_{AA720CC1-73C8-485D-B257-3B5E6E7AAFA2}" xr6:coauthVersionLast="47" xr6:coauthVersionMax="47" xr10:uidLastSave="{E4536E6B-83BC-4AF9-909F-44DCA50431AF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</workbook>
</file>

<file path=xl/calcChain.xml><?xml version="1.0" encoding="utf-8"?>
<calcChain xmlns="http://schemas.openxmlformats.org/spreadsheetml/2006/main">
  <c r="J224" i="5" l="1"/>
  <c r="K224" i="5" s="1"/>
  <c r="O224" i="5"/>
  <c r="J218" i="5"/>
  <c r="K218" i="5" s="1"/>
  <c r="O218" i="5"/>
  <c r="J219" i="5"/>
  <c r="K219" i="5" s="1"/>
  <c r="O219" i="5"/>
  <c r="J220" i="5"/>
  <c r="K220" i="5" s="1"/>
  <c r="O220" i="5"/>
  <c r="J221" i="5"/>
  <c r="M221" i="5" s="1"/>
  <c r="O221" i="5"/>
  <c r="J222" i="5"/>
  <c r="K222" i="5" s="1"/>
  <c r="O222" i="5"/>
  <c r="J223" i="5"/>
  <c r="K223" i="5" s="1"/>
  <c r="O223" i="5"/>
  <c r="L225" i="5"/>
  <c r="J212" i="5"/>
  <c r="M212" i="5" s="1"/>
  <c r="O212" i="5"/>
  <c r="J193" i="5"/>
  <c r="K193" i="5" s="1"/>
  <c r="J194" i="5"/>
  <c r="M194" i="5" s="1"/>
  <c r="J195" i="5"/>
  <c r="K195" i="5" s="1"/>
  <c r="J196" i="5"/>
  <c r="K196" i="5" s="1"/>
  <c r="J197" i="5"/>
  <c r="K197" i="5" s="1"/>
  <c r="J198" i="5"/>
  <c r="K198" i="5" s="1"/>
  <c r="J199" i="5"/>
  <c r="K199" i="5" s="1"/>
  <c r="J200" i="5"/>
  <c r="M200" i="5" s="1"/>
  <c r="J201" i="5"/>
  <c r="N201" i="5" s="1"/>
  <c r="J202" i="5"/>
  <c r="K202" i="5" s="1"/>
  <c r="J203" i="5"/>
  <c r="K203" i="5" s="1"/>
  <c r="J204" i="5"/>
  <c r="K204" i="5" s="1"/>
  <c r="O193" i="5"/>
  <c r="O194" i="5"/>
  <c r="O195" i="5"/>
  <c r="O196" i="5"/>
  <c r="O197" i="5"/>
  <c r="O198" i="5"/>
  <c r="O199" i="5"/>
  <c r="O200" i="5"/>
  <c r="O201" i="5"/>
  <c r="O202" i="5"/>
  <c r="O203" i="5"/>
  <c r="O204" i="5"/>
  <c r="J205" i="5"/>
  <c r="M205" i="5" s="1"/>
  <c r="J206" i="5"/>
  <c r="K206" i="5" s="1"/>
  <c r="J207" i="5"/>
  <c r="M207" i="5" s="1"/>
  <c r="J208" i="5"/>
  <c r="M208" i="5" s="1"/>
  <c r="J209" i="5"/>
  <c r="K209" i="5" s="1"/>
  <c r="J210" i="5"/>
  <c r="N210" i="5" s="1"/>
  <c r="J211" i="5"/>
  <c r="K211" i="5" s="1"/>
  <c r="J213" i="5"/>
  <c r="N213" i="5" s="1"/>
  <c r="J214" i="5"/>
  <c r="K214" i="5" s="1"/>
  <c r="J215" i="5"/>
  <c r="M215" i="5" s="1"/>
  <c r="J216" i="5"/>
  <c r="M216" i="5" s="1"/>
  <c r="J217" i="5"/>
  <c r="K217" i="5" s="1"/>
  <c r="O205" i="5"/>
  <c r="O206" i="5"/>
  <c r="O207" i="5"/>
  <c r="O208" i="5"/>
  <c r="O209" i="5"/>
  <c r="O210" i="5"/>
  <c r="O211" i="5"/>
  <c r="O213" i="5"/>
  <c r="O214" i="5"/>
  <c r="O215" i="5"/>
  <c r="O216" i="5"/>
  <c r="O217" i="5"/>
  <c r="J106" i="5"/>
  <c r="K106" i="5" s="1"/>
  <c r="O106" i="5"/>
  <c r="J107" i="5"/>
  <c r="K107" i="5" s="1"/>
  <c r="O107" i="5"/>
  <c r="J108" i="5"/>
  <c r="M108" i="5" s="1"/>
  <c r="O108" i="5"/>
  <c r="N224" i="5" l="1"/>
  <c r="M224" i="5"/>
  <c r="N218" i="5"/>
  <c r="M218" i="5"/>
  <c r="N219" i="5"/>
  <c r="M219" i="5"/>
  <c r="K221" i="5"/>
  <c r="N220" i="5"/>
  <c r="M220" i="5"/>
  <c r="N221" i="5"/>
  <c r="N222" i="5"/>
  <c r="M222" i="5"/>
  <c r="N223" i="5"/>
  <c r="M223" i="5"/>
  <c r="M213" i="5"/>
  <c r="N205" i="5"/>
  <c r="K205" i="5"/>
  <c r="K213" i="5"/>
  <c r="N200" i="5"/>
  <c r="N199" i="5"/>
  <c r="M203" i="5"/>
  <c r="M217" i="5"/>
  <c r="M199" i="5"/>
  <c r="M195" i="5"/>
  <c r="M209" i="5"/>
  <c r="N217" i="5"/>
  <c r="M204" i="5"/>
  <c r="K200" i="5"/>
  <c r="M193" i="5"/>
  <c r="N209" i="5"/>
  <c r="N208" i="5"/>
  <c r="M202" i="5"/>
  <c r="K208" i="5"/>
  <c r="N202" i="5"/>
  <c r="M214" i="5"/>
  <c r="N194" i="5"/>
  <c r="K194" i="5"/>
  <c r="K216" i="5"/>
  <c r="N193" i="5"/>
  <c r="N214" i="5"/>
  <c r="N204" i="5"/>
  <c r="N196" i="5"/>
  <c r="M196" i="5"/>
  <c r="K215" i="5"/>
  <c r="M211" i="5"/>
  <c r="N207" i="5"/>
  <c r="N198" i="5"/>
  <c r="N206" i="5"/>
  <c r="N197" i="5"/>
  <c r="M206" i="5"/>
  <c r="M198" i="5"/>
  <c r="M197" i="5"/>
  <c r="N215" i="5"/>
  <c r="K207" i="5"/>
  <c r="M201" i="5"/>
  <c r="N216" i="5"/>
  <c r="M210" i="5"/>
  <c r="K108" i="5"/>
  <c r="K201" i="5"/>
  <c r="K210" i="5"/>
  <c r="K212" i="5"/>
  <c r="N106" i="5"/>
  <c r="M106" i="5"/>
  <c r="N211" i="5"/>
  <c r="N203" i="5"/>
  <c r="N195" i="5"/>
  <c r="N212" i="5"/>
  <c r="M107" i="5"/>
  <c r="N107" i="5"/>
  <c r="N108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J7" i="5"/>
  <c r="M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M13" i="5" s="1"/>
  <c r="J15" i="5"/>
  <c r="M15" i="5" s="1"/>
  <c r="J16" i="5"/>
  <c r="M16" i="5" s="1"/>
  <c r="J17" i="5"/>
  <c r="M17" i="5" s="1"/>
  <c r="J18" i="5"/>
  <c r="M18" i="5" s="1"/>
  <c r="J14" i="5"/>
  <c r="M14" i="5" s="1"/>
  <c r="J52" i="5"/>
  <c r="K52" i="5" s="1"/>
  <c r="J53" i="5"/>
  <c r="K53" i="5" s="1"/>
  <c r="J54" i="5"/>
  <c r="K54" i="5" s="1"/>
  <c r="J55" i="5"/>
  <c r="K55" i="5" s="1"/>
  <c r="J56" i="5"/>
  <c r="M56" i="5" s="1"/>
  <c r="J57" i="5"/>
  <c r="K57" i="5" s="1"/>
  <c r="J58" i="5"/>
  <c r="M58" i="5" s="1"/>
  <c r="J59" i="5"/>
  <c r="K59" i="5" s="1"/>
  <c r="J60" i="5"/>
  <c r="M60" i="5" s="1"/>
  <c r="J61" i="5"/>
  <c r="K61" i="5" s="1"/>
  <c r="J62" i="5"/>
  <c r="M62" i="5" s="1"/>
  <c r="J63" i="5"/>
  <c r="M63" i="5" s="1"/>
  <c r="J64" i="5"/>
  <c r="N64" i="5" s="1"/>
  <c r="J27" i="5"/>
  <c r="K27" i="5" s="1"/>
  <c r="N18" i="5" l="1"/>
  <c r="K16" i="5"/>
  <c r="K18" i="5"/>
  <c r="N14" i="5"/>
  <c r="N15" i="5"/>
  <c r="K7" i="5"/>
  <c r="K14" i="5"/>
  <c r="N16" i="5"/>
  <c r="K15" i="5"/>
  <c r="N9" i="5"/>
  <c r="N7" i="5"/>
  <c r="N17" i="5"/>
  <c r="K17" i="5"/>
  <c r="N13" i="5"/>
  <c r="K10" i="5"/>
  <c r="N10" i="5" s="1"/>
  <c r="N8" i="5"/>
  <c r="N12" i="5"/>
  <c r="K12" i="5"/>
  <c r="N59" i="5"/>
  <c r="N52" i="5"/>
  <c r="K13" i="5"/>
  <c r="N11" i="5"/>
  <c r="M64" i="5"/>
  <c r="M11" i="5"/>
  <c r="M8" i="5"/>
  <c r="M9" i="5"/>
  <c r="N62" i="5"/>
  <c r="N56" i="5"/>
  <c r="N27" i="5"/>
  <c r="N63" i="5"/>
  <c r="K62" i="5"/>
  <c r="N54" i="5"/>
  <c r="M27" i="5"/>
  <c r="K58" i="5"/>
  <c r="K64" i="5"/>
  <c r="K63" i="5"/>
  <c r="N61" i="5"/>
  <c r="N58" i="5"/>
  <c r="N57" i="5"/>
  <c r="K56" i="5"/>
  <c r="N53" i="5"/>
  <c r="M61" i="5"/>
  <c r="N60" i="5"/>
  <c r="M53" i="5"/>
  <c r="K60" i="5"/>
  <c r="M52" i="5"/>
  <c r="M54" i="5"/>
  <c r="N55" i="5"/>
  <c r="M55" i="5"/>
  <c r="M57" i="5"/>
  <c r="M59" i="5"/>
  <c r="J32" i="5" l="1"/>
  <c r="K32" i="5" l="1"/>
  <c r="N32" i="5"/>
  <c r="M32" i="5"/>
  <c r="J4" i="5"/>
  <c r="J5" i="5"/>
  <c r="J6" i="5"/>
  <c r="J19" i="5"/>
  <c r="J20" i="5"/>
  <c r="J21" i="5"/>
  <c r="K21" i="5" s="1"/>
  <c r="J22" i="5"/>
  <c r="J23" i="5"/>
  <c r="J24" i="5"/>
  <c r="J25" i="5"/>
  <c r="J26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K42" i="5" s="1"/>
  <c r="J43" i="5"/>
  <c r="J44" i="5"/>
  <c r="J45" i="5"/>
  <c r="J46" i="5"/>
  <c r="J47" i="5"/>
  <c r="J48" i="5"/>
  <c r="J49" i="5"/>
  <c r="J50" i="5"/>
  <c r="J51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K95" i="5" s="1"/>
  <c r="J96" i="5"/>
  <c r="J97" i="5"/>
  <c r="J98" i="5"/>
  <c r="J99" i="5"/>
  <c r="J100" i="5"/>
  <c r="J101" i="5"/>
  <c r="J102" i="5"/>
  <c r="J103" i="5"/>
  <c r="J104" i="5"/>
  <c r="J105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K130" i="5" s="1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N190" i="5" l="1"/>
  <c r="M190" i="5"/>
  <c r="N182" i="5"/>
  <c r="M182" i="5"/>
  <c r="K174" i="5"/>
  <c r="N174" i="5"/>
  <c r="M174" i="5"/>
  <c r="K166" i="5"/>
  <c r="N166" i="5"/>
  <c r="M166" i="5"/>
  <c r="K154" i="5"/>
  <c r="N154" i="5"/>
  <c r="M154" i="5"/>
  <c r="N146" i="5"/>
  <c r="M146" i="5"/>
  <c r="K134" i="5"/>
  <c r="N134" i="5"/>
  <c r="M134" i="5"/>
  <c r="N126" i="5"/>
  <c r="M126" i="5"/>
  <c r="M118" i="5"/>
  <c r="N118" i="5"/>
  <c r="N110" i="5"/>
  <c r="M110" i="5"/>
  <c r="K99" i="5"/>
  <c r="N99" i="5"/>
  <c r="M99" i="5"/>
  <c r="M91" i="5"/>
  <c r="N91" i="5"/>
  <c r="M83" i="5"/>
  <c r="N83" i="5"/>
  <c r="N75" i="5"/>
  <c r="M75" i="5"/>
  <c r="N67" i="5"/>
  <c r="M67" i="5"/>
  <c r="N46" i="5"/>
  <c r="M46" i="5"/>
  <c r="N38" i="5"/>
  <c r="M38" i="5"/>
  <c r="N29" i="5"/>
  <c r="M29" i="5"/>
  <c r="M189" i="5"/>
  <c r="N189" i="5"/>
  <c r="K181" i="5"/>
  <c r="N181" i="5"/>
  <c r="M181" i="5"/>
  <c r="M173" i="5"/>
  <c r="N173" i="5"/>
  <c r="N165" i="5"/>
  <c r="M165" i="5"/>
  <c r="N157" i="5"/>
  <c r="M157" i="5"/>
  <c r="N153" i="5"/>
  <c r="M153" i="5"/>
  <c r="N145" i="5"/>
  <c r="M145" i="5"/>
  <c r="N137" i="5"/>
  <c r="M137" i="5"/>
  <c r="N133" i="5"/>
  <c r="M133" i="5"/>
  <c r="N125" i="5"/>
  <c r="M125" i="5"/>
  <c r="N121" i="5"/>
  <c r="M121" i="5"/>
  <c r="N113" i="5"/>
  <c r="M113" i="5"/>
  <c r="N109" i="5"/>
  <c r="M109" i="5"/>
  <c r="N98" i="5"/>
  <c r="M98" i="5"/>
  <c r="N94" i="5"/>
  <c r="M94" i="5"/>
  <c r="N86" i="5"/>
  <c r="M86" i="5"/>
  <c r="N82" i="5"/>
  <c r="M82" i="5"/>
  <c r="N74" i="5"/>
  <c r="M74" i="5"/>
  <c r="N70" i="5"/>
  <c r="M70" i="5"/>
  <c r="N49" i="5"/>
  <c r="M49" i="5"/>
  <c r="N45" i="5"/>
  <c r="M45" i="5"/>
  <c r="N41" i="5"/>
  <c r="M41" i="5"/>
  <c r="K37" i="5"/>
  <c r="N37" i="5"/>
  <c r="M37" i="5"/>
  <c r="K28" i="5"/>
  <c r="M28" i="5"/>
  <c r="N28" i="5"/>
  <c r="N23" i="5"/>
  <c r="M23" i="5"/>
  <c r="K19" i="5"/>
  <c r="N19" i="5"/>
  <c r="M19" i="5"/>
  <c r="M192" i="5"/>
  <c r="N192" i="5"/>
  <c r="K188" i="5"/>
  <c r="N188" i="5"/>
  <c r="M188" i="5"/>
  <c r="M184" i="5"/>
  <c r="N184" i="5"/>
  <c r="K180" i="5"/>
  <c r="M180" i="5"/>
  <c r="N180" i="5"/>
  <c r="M176" i="5"/>
  <c r="N176" i="5"/>
  <c r="K172" i="5"/>
  <c r="N172" i="5"/>
  <c r="M172" i="5"/>
  <c r="M168" i="5"/>
  <c r="N168" i="5"/>
  <c r="K164" i="5"/>
  <c r="M164" i="5"/>
  <c r="N164" i="5"/>
  <c r="M160" i="5"/>
  <c r="N160" i="5"/>
  <c r="K156" i="5"/>
  <c r="M156" i="5"/>
  <c r="N156" i="5"/>
  <c r="N152" i="5"/>
  <c r="M152" i="5"/>
  <c r="K148" i="5"/>
  <c r="N148" i="5"/>
  <c r="M148" i="5"/>
  <c r="N144" i="5"/>
  <c r="M144" i="5"/>
  <c r="K140" i="5"/>
  <c r="M140" i="5"/>
  <c r="N140" i="5"/>
  <c r="M136" i="5"/>
  <c r="N136" i="5"/>
  <c r="K132" i="5"/>
  <c r="N132" i="5"/>
  <c r="M132" i="5"/>
  <c r="M128" i="5"/>
  <c r="N128" i="5"/>
  <c r="K124" i="5"/>
  <c r="M124" i="5"/>
  <c r="N124" i="5"/>
  <c r="N120" i="5"/>
  <c r="M120" i="5"/>
  <c r="K116" i="5"/>
  <c r="M116" i="5"/>
  <c r="N116" i="5"/>
  <c r="N112" i="5"/>
  <c r="M112" i="5"/>
  <c r="K105" i="5"/>
  <c r="M105" i="5"/>
  <c r="N105" i="5"/>
  <c r="N101" i="5"/>
  <c r="M101" i="5"/>
  <c r="K97" i="5"/>
  <c r="N97" i="5"/>
  <c r="M97" i="5"/>
  <c r="M93" i="5"/>
  <c r="N93" i="5"/>
  <c r="K89" i="5"/>
  <c r="M89" i="5"/>
  <c r="N89" i="5"/>
  <c r="N85" i="5"/>
  <c r="M85" i="5"/>
  <c r="K81" i="5"/>
  <c r="N81" i="5"/>
  <c r="M81" i="5"/>
  <c r="N77" i="5"/>
  <c r="M77" i="5"/>
  <c r="K73" i="5"/>
  <c r="M73" i="5"/>
  <c r="N73" i="5"/>
  <c r="M69" i="5"/>
  <c r="N69" i="5"/>
  <c r="K65" i="5"/>
  <c r="N65" i="5"/>
  <c r="M65" i="5"/>
  <c r="N48" i="5"/>
  <c r="M48" i="5"/>
  <c r="K44" i="5"/>
  <c r="M44" i="5"/>
  <c r="N44" i="5"/>
  <c r="N40" i="5"/>
  <c r="M40" i="5"/>
  <c r="K36" i="5"/>
  <c r="N36" i="5"/>
  <c r="M36" i="5"/>
  <c r="N31" i="5"/>
  <c r="M31" i="5"/>
  <c r="N26" i="5"/>
  <c r="M26" i="5"/>
  <c r="N22" i="5"/>
  <c r="M22" i="5"/>
  <c r="N6" i="5"/>
  <c r="M6" i="5"/>
  <c r="N191" i="5"/>
  <c r="M191" i="5"/>
  <c r="N187" i="5"/>
  <c r="M187" i="5"/>
  <c r="N183" i="5"/>
  <c r="M183" i="5"/>
  <c r="N179" i="5"/>
  <c r="M179" i="5"/>
  <c r="N175" i="5"/>
  <c r="M175" i="5"/>
  <c r="N171" i="5"/>
  <c r="M171" i="5"/>
  <c r="N167" i="5"/>
  <c r="M167" i="5"/>
  <c r="N163" i="5"/>
  <c r="M163" i="5"/>
  <c r="N159" i="5"/>
  <c r="M159" i="5"/>
  <c r="N155" i="5"/>
  <c r="M155" i="5"/>
  <c r="N151" i="5"/>
  <c r="M151" i="5"/>
  <c r="N147" i="5"/>
  <c r="M147" i="5"/>
  <c r="N143" i="5"/>
  <c r="M143" i="5"/>
  <c r="N139" i="5"/>
  <c r="M139" i="5"/>
  <c r="N135" i="5"/>
  <c r="M135" i="5"/>
  <c r="N131" i="5"/>
  <c r="M131" i="5"/>
  <c r="N127" i="5"/>
  <c r="M127" i="5"/>
  <c r="N123" i="5"/>
  <c r="M123" i="5"/>
  <c r="N119" i="5"/>
  <c r="M119" i="5"/>
  <c r="N115" i="5"/>
  <c r="M115" i="5"/>
  <c r="N111" i="5"/>
  <c r="M111" i="5"/>
  <c r="N104" i="5"/>
  <c r="M104" i="5"/>
  <c r="N100" i="5"/>
  <c r="M100" i="5"/>
  <c r="N96" i="5"/>
  <c r="M96" i="5"/>
  <c r="N92" i="5"/>
  <c r="M92" i="5"/>
  <c r="N88" i="5"/>
  <c r="M88" i="5"/>
  <c r="N84" i="5"/>
  <c r="M84" i="5"/>
  <c r="N80" i="5"/>
  <c r="M80" i="5"/>
  <c r="N76" i="5"/>
  <c r="M76" i="5"/>
  <c r="N72" i="5"/>
  <c r="M72" i="5"/>
  <c r="N68" i="5"/>
  <c r="M68" i="5"/>
  <c r="N51" i="5"/>
  <c r="M51" i="5"/>
  <c r="N47" i="5"/>
  <c r="M47" i="5"/>
  <c r="N43" i="5"/>
  <c r="M43" i="5"/>
  <c r="N39" i="5"/>
  <c r="M39" i="5"/>
  <c r="K35" i="5"/>
  <c r="N35" i="5"/>
  <c r="M35" i="5"/>
  <c r="K30" i="5"/>
  <c r="M30" i="5"/>
  <c r="N30" i="5"/>
  <c r="N25" i="5"/>
  <c r="M25" i="5"/>
  <c r="N21" i="5"/>
  <c r="M21" i="5"/>
  <c r="N5" i="5"/>
  <c r="M5" i="5"/>
  <c r="N186" i="5"/>
  <c r="M186" i="5"/>
  <c r="M178" i="5"/>
  <c r="N178" i="5"/>
  <c r="N170" i="5"/>
  <c r="M170" i="5"/>
  <c r="N162" i="5"/>
  <c r="M162" i="5"/>
  <c r="N158" i="5"/>
  <c r="M158" i="5"/>
  <c r="M150" i="5"/>
  <c r="N150" i="5"/>
  <c r="K142" i="5"/>
  <c r="N142" i="5"/>
  <c r="M142" i="5"/>
  <c r="N138" i="5"/>
  <c r="M138" i="5"/>
  <c r="N130" i="5"/>
  <c r="M130" i="5"/>
  <c r="N122" i="5"/>
  <c r="M122" i="5"/>
  <c r="N114" i="5"/>
  <c r="M114" i="5"/>
  <c r="N103" i="5"/>
  <c r="M103" i="5"/>
  <c r="N95" i="5"/>
  <c r="M95" i="5"/>
  <c r="K87" i="5"/>
  <c r="N87" i="5"/>
  <c r="M87" i="5"/>
  <c r="N79" i="5"/>
  <c r="M79" i="5"/>
  <c r="K71" i="5"/>
  <c r="N71" i="5"/>
  <c r="M71" i="5"/>
  <c r="N50" i="5"/>
  <c r="M50" i="5"/>
  <c r="N42" i="5"/>
  <c r="M42" i="5"/>
  <c r="N34" i="5"/>
  <c r="M34" i="5"/>
  <c r="N24" i="5"/>
  <c r="M24" i="5"/>
  <c r="N20" i="5"/>
  <c r="M20" i="5"/>
  <c r="M4" i="5"/>
  <c r="N185" i="5"/>
  <c r="M185" i="5"/>
  <c r="N177" i="5"/>
  <c r="M177" i="5"/>
  <c r="N169" i="5"/>
  <c r="M169" i="5"/>
  <c r="N161" i="5"/>
  <c r="M161" i="5"/>
  <c r="N149" i="5"/>
  <c r="M149" i="5"/>
  <c r="N141" i="5"/>
  <c r="M141" i="5"/>
  <c r="N129" i="5"/>
  <c r="M129" i="5"/>
  <c r="N117" i="5"/>
  <c r="M117" i="5"/>
  <c r="N102" i="5"/>
  <c r="M102" i="5"/>
  <c r="N90" i="5"/>
  <c r="M90" i="5"/>
  <c r="N78" i="5"/>
  <c r="M78" i="5"/>
  <c r="N66" i="5"/>
  <c r="M66" i="5"/>
  <c r="N33" i="5"/>
  <c r="M33" i="5"/>
  <c r="K162" i="5"/>
  <c r="K190" i="5"/>
  <c r="K118" i="5"/>
  <c r="K146" i="5"/>
  <c r="K34" i="5"/>
  <c r="K150" i="5"/>
  <c r="K83" i="5"/>
  <c r="K114" i="5"/>
  <c r="K79" i="5"/>
  <c r="K178" i="5"/>
  <c r="K50" i="5"/>
  <c r="K186" i="5"/>
  <c r="K183" i="5"/>
  <c r="K22" i="5"/>
  <c r="K75" i="5"/>
  <c r="K46" i="5"/>
  <c r="K158" i="5"/>
  <c r="K126" i="5"/>
  <c r="K110" i="5"/>
  <c r="K91" i="5"/>
  <c r="K38" i="5"/>
  <c r="K5" i="5"/>
  <c r="K189" i="5"/>
  <c r="K185" i="5"/>
  <c r="K177" i="5"/>
  <c r="K173" i="5"/>
  <c r="K169" i="5"/>
  <c r="K165" i="5"/>
  <c r="K161" i="5"/>
  <c r="K157" i="5"/>
  <c r="K153" i="5"/>
  <c r="K149" i="5"/>
  <c r="K145" i="5"/>
  <c r="K141" i="5"/>
  <c r="K137" i="5"/>
  <c r="K133" i="5"/>
  <c r="K129" i="5"/>
  <c r="K125" i="5"/>
  <c r="K121" i="5"/>
  <c r="K117" i="5"/>
  <c r="K113" i="5"/>
  <c r="K109" i="5"/>
  <c r="K102" i="5"/>
  <c r="K98" i="5"/>
  <c r="K94" i="5"/>
  <c r="K90" i="5"/>
  <c r="K86" i="5"/>
  <c r="K82" i="5"/>
  <c r="K78" i="5"/>
  <c r="K74" i="5"/>
  <c r="K70" i="5"/>
  <c r="K66" i="5"/>
  <c r="K49" i="5"/>
  <c r="K45" i="5"/>
  <c r="K41" i="5"/>
  <c r="K33" i="5"/>
  <c r="K29" i="5"/>
  <c r="K24" i="5"/>
  <c r="K20" i="5"/>
  <c r="K4" i="5"/>
  <c r="N4" i="5" s="1"/>
  <c r="K182" i="5"/>
  <c r="K170" i="5"/>
  <c r="K138" i="5"/>
  <c r="K122" i="5"/>
  <c r="K103" i="5"/>
  <c r="K67" i="5"/>
  <c r="K25" i="5"/>
  <c r="K192" i="5"/>
  <c r="K184" i="5"/>
  <c r="K176" i="5"/>
  <c r="K168" i="5"/>
  <c r="K160" i="5"/>
  <c r="K152" i="5"/>
  <c r="K144" i="5"/>
  <c r="K136" i="5"/>
  <c r="K128" i="5"/>
  <c r="K120" i="5"/>
  <c r="K112" i="5"/>
  <c r="K101" i="5"/>
  <c r="K93" i="5"/>
  <c r="K85" i="5"/>
  <c r="K77" i="5"/>
  <c r="K69" i="5"/>
  <c r="K48" i="5"/>
  <c r="K40" i="5"/>
  <c r="K23" i="5"/>
  <c r="K191" i="5"/>
  <c r="K187" i="5"/>
  <c r="K179" i="5"/>
  <c r="K175" i="5"/>
  <c r="K171" i="5"/>
  <c r="K167" i="5"/>
  <c r="K163" i="5"/>
  <c r="K159" i="5"/>
  <c r="K155" i="5"/>
  <c r="K151" i="5"/>
  <c r="K147" i="5"/>
  <c r="K143" i="5"/>
  <c r="K139" i="5"/>
  <c r="K135" i="5"/>
  <c r="K131" i="5"/>
  <c r="K127" i="5"/>
  <c r="K123" i="5"/>
  <c r="K119" i="5"/>
  <c r="K115" i="5"/>
  <c r="K111" i="5"/>
  <c r="K104" i="5"/>
  <c r="K100" i="5"/>
  <c r="K96" i="5"/>
  <c r="K92" i="5"/>
  <c r="K88" i="5"/>
  <c r="K84" i="5"/>
  <c r="K80" i="5"/>
  <c r="K76" i="5"/>
  <c r="K72" i="5"/>
  <c r="K68" i="5"/>
  <c r="K51" i="5"/>
  <c r="K47" i="5"/>
  <c r="K43" i="5"/>
  <c r="K39" i="5"/>
  <c r="K31" i="5"/>
  <c r="K26" i="5"/>
  <c r="K6" i="5"/>
  <c r="M225" i="5" l="1"/>
  <c r="N225" i="5" s="1"/>
</calcChain>
</file>

<file path=xl/sharedStrings.xml><?xml version="1.0" encoding="utf-8"?>
<sst xmlns="http://schemas.openxmlformats.org/spreadsheetml/2006/main" count="972" uniqueCount="480">
  <si>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</si>
  <si>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</si>
  <si>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</si>
  <si>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</si>
  <si>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</si>
  <si>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</si>
  <si>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</si>
  <si>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</si>
  <si>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</si>
  <si>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</si>
  <si>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</si>
  <si>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poznámka</t>
  </si>
  <si>
    <t>Výchozí cena s DPH</t>
  </si>
  <si>
    <t>Nákupní cena s DPH</t>
  </si>
  <si>
    <t>Nákupní cena bez DPH</t>
  </si>
  <si>
    <t xml:space="preserve">Minimální výše objednávek bez poštovného je 5 000 Kč bez DPH. U nižších objednávek účtujeme poštovné a balné 150 Kč včetně DPH. Dodací lhůta: Od přijetí objednávky expedujeme nejpozději do dvou pracovních dnů. Předpokládané datum dodání je následující pracovní den. DPH u všech položek je 21%.
</t>
  </si>
  <si>
    <t>Pravidla</t>
  </si>
  <si>
    <t>Typ ceny</t>
  </si>
  <si>
    <t>50 Optických iluzí</t>
  </si>
  <si>
    <t>119</t>
  </si>
  <si>
    <t>CS</t>
  </si>
  <si>
    <t>brutto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</si>
  <si>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</si>
  <si>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</si>
  <si>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</si>
  <si>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</si>
  <si>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</si>
  <si>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</si>
  <si>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</si>
  <si>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</si>
  <si>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</si>
  <si>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</si>
  <si>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</si>
  <si>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Bananagrams</t>
  </si>
  <si>
    <t>381</t>
  </si>
  <si>
    <t xml:space="preserve">displej 12 ks </t>
  </si>
  <si>
    <t>Bystroočko</t>
  </si>
  <si>
    <t>300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</si>
  <si>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</si>
  <si>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</si>
  <si>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</si>
  <si>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</si>
  <si>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</si>
  <si>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</si>
  <si>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</si>
  <si>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</si>
  <si>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</si>
  <si>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</si>
  <si>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</si>
  <si>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</si>
  <si>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</si>
  <si>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</si>
  <si>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</si>
  <si>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</si>
  <si>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</si>
  <si>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</si>
  <si>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</si>
  <si>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</si>
  <si>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</si>
  <si>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</si>
  <si>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</si>
  <si>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 xml:space="preserve">nové vydání   novinka </t>
  </si>
  <si>
    <t>Codex Naturalis</t>
  </si>
  <si>
    <t>467</t>
  </si>
  <si>
    <t xml:space="preserve">poslední kusy 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</si>
  <si>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</si>
  <si>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</si>
  <si>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</si>
  <si>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</si>
  <si>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</si>
  <si>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</si>
  <si>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</si>
  <si>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</si>
  <si>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</si>
  <si>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</si>
  <si>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Prázdninové příběhy</t>
  </si>
  <si>
    <t>184</t>
  </si>
  <si>
    <t>Černé historky: Skutečné příběhy</t>
  </si>
  <si>
    <t>63</t>
  </si>
  <si>
    <t>Černé historky: Zločin a sex</t>
  </si>
  <si>
    <t>102</t>
  </si>
  <si>
    <t>Desítka</t>
  </si>
  <si>
    <t>327</t>
  </si>
  <si>
    <t>Desítka Česko</t>
  </si>
  <si>
    <t>361</t>
  </si>
  <si>
    <t>Desítka Harry Potter</t>
  </si>
  <si>
    <t>478</t>
  </si>
  <si>
    <t>Desítka Junior</t>
  </si>
  <si>
    <t>406</t>
  </si>
  <si>
    <t>Desítka: 1.rozšíření</t>
  </si>
  <si>
    <t>407</t>
  </si>
  <si>
    <t>Divočina Severní Ameriky</t>
  </si>
  <si>
    <t>474</t>
  </si>
  <si>
    <t>Doba kamenná</t>
  </si>
  <si>
    <t>8</t>
  </si>
  <si>
    <t>Doba kamenná JUNIOR</t>
  </si>
  <si>
    <t>251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</si>
  <si>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</si>
  <si>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</si>
  <si>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</si>
  <si>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</si>
  <si>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</si>
  <si>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</si>
  <si>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</si>
  <si>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</si>
  <si>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</si>
  <si>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</si>
  <si>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</si>
  <si>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</si>
  <si>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</si>
  <si>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</si>
  <si>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</si>
  <si>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</si>
  <si>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</si>
  <si>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</si>
  <si>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</si>
  <si>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</si>
  <si>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</si>
  <si>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</si>
  <si>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plodů našich zahrad a polí</t>
  </si>
  <si>
    <t>345</t>
  </si>
  <si>
    <t>Expedice příroda: 50 zvířat a rostlin našich potoků a rybníků</t>
  </si>
  <si>
    <t>343</t>
  </si>
  <si>
    <t>Expedice příroda: 50 zvířecích stop</t>
  </si>
  <si>
    <t>434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</si>
  <si>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</si>
  <si>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</si>
  <si>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</si>
  <si>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</si>
  <si>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</si>
  <si>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</si>
  <si>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</si>
  <si>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</si>
  <si>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>Karty mrtvého muže</t>
  </si>
  <si>
    <t>252</t>
  </si>
  <si>
    <t>Kaskádie</t>
  </si>
  <si>
    <t>449</t>
  </si>
  <si>
    <t xml:space="preserve">opět skladem </t>
  </si>
  <si>
    <t>Kingdomino</t>
  </si>
  <si>
    <t>260</t>
  </si>
  <si>
    <t>Kingdomino: Lovci mamutů</t>
  </si>
  <si>
    <t>492</t>
  </si>
  <si>
    <t>Kočičí klub</t>
  </si>
  <si>
    <t>334</t>
  </si>
  <si>
    <t xml:space="preserve">opět skladem nová cena </t>
  </si>
  <si>
    <t>Komáří hody</t>
  </si>
  <si>
    <t>440</t>
  </si>
  <si>
    <t>Komu zvoní tramvaj</t>
  </si>
  <si>
    <t>382</t>
  </si>
  <si>
    <t>Krabčáci</t>
  </si>
  <si>
    <t>337</t>
  </si>
  <si>
    <t>Kronika dobrodružství: Cesta za měsíčními kameny</t>
  </si>
  <si>
    <t>494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</si>
  <si>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</si>
  <si>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</si>
  <si>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</si>
  <si>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</si>
  <si>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</si>
  <si>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</si>
  <si>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</si>
  <si>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</si>
  <si>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</si>
  <si>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</si>
  <si>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</si>
  <si>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</si>
  <si>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Kulišák</t>
  </si>
  <si>
    <t>447</t>
  </si>
  <si>
    <t xml:space="preserve">opět skladem  nová cena 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</si>
  <si>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</si>
  <si>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</si>
  <si>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</si>
  <si>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</si>
  <si>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</si>
  <si>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</si>
  <si>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</si>
  <si>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</si>
  <si>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</si>
  <si>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</si>
  <si>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</si>
  <si>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Liška podšitá duet</t>
  </si>
  <si>
    <t>424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</si>
  <si>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</si>
  <si>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</si>
  <si>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</si>
  <si>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</si>
  <si>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</si>
  <si>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</si>
  <si>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</si>
  <si>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</si>
  <si>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</si>
  <si>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</si>
  <si>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</si>
  <si>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</si>
  <si>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</si>
  <si>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</si>
  <si>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</si>
  <si>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</si>
  <si>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</si>
  <si>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</si>
  <si>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</si>
  <si>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</si>
  <si>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</si>
  <si>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</si>
  <si>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</si>
  <si>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</si>
  <si>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Odysea: Společně do hlubin oceánu</t>
  </si>
  <si>
    <t>463</t>
  </si>
  <si>
    <t>Odysea: Společně k deváté planetě</t>
  </si>
  <si>
    <t>391</t>
  </si>
  <si>
    <t>Opuštěná knihovna</t>
  </si>
  <si>
    <t>442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</si>
  <si>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</si>
  <si>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</si>
  <si>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</si>
  <si>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</si>
  <si>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</si>
  <si>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</si>
  <si>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</si>
  <si>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</si>
  <si>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</si>
  <si>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</si>
  <si>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</si>
  <si>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</si>
  <si>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</si>
  <si>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</si>
  <si>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</si>
  <si>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</si>
  <si>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Ordinace</t>
  </si>
  <si>
    <t>180</t>
  </si>
  <si>
    <t>Příběhy z kostek: Mix - Pravěk</t>
  </si>
  <si>
    <t>145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</si>
  <si>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</si>
  <si>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</si>
  <si>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</si>
  <si>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</si>
  <si>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</si>
  <si>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</si>
  <si>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Rytíř Klouzek</t>
  </si>
  <si>
    <t>368</t>
  </si>
  <si>
    <t>Sagrada</t>
  </si>
  <si>
    <t>331</t>
  </si>
  <si>
    <t>Sedm draků</t>
  </si>
  <si>
    <t>118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</si>
  <si>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</si>
  <si>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</si>
  <si>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</si>
  <si>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</si>
  <si>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</si>
  <si>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</si>
  <si>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</si>
  <si>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</si>
  <si>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</si>
  <si>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</si>
  <si>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Čarovný les</t>
  </si>
  <si>
    <t>125</t>
  </si>
  <si>
    <t>SMART - Červená Karkulka</t>
  </si>
  <si>
    <t>245</t>
  </si>
  <si>
    <t>SMART - Hladové housenky</t>
  </si>
  <si>
    <t>502</t>
  </si>
  <si>
    <t xml:space="preserve">poslední kusy   novinka </t>
  </si>
  <si>
    <t>SMART - Chytrý farmář</t>
  </si>
  <si>
    <t>354</t>
  </si>
  <si>
    <t>SMART - IQ Blox</t>
  </si>
  <si>
    <t>208</t>
  </si>
  <si>
    <t>SMART - IQ Fit</t>
  </si>
  <si>
    <t>107</t>
  </si>
  <si>
    <t>SMART - IQ Puzzle Pro</t>
  </si>
  <si>
    <t>248</t>
  </si>
  <si>
    <t>SMART - IQ Stars</t>
  </si>
  <si>
    <t>355</t>
  </si>
  <si>
    <t>SMART - IQ XOXO</t>
  </si>
  <si>
    <t>249</t>
  </si>
  <si>
    <t>SMART - Korálový útes</t>
  </si>
  <si>
    <t>358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</si>
  <si>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</si>
  <si>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</si>
  <si>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</si>
  <si>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</si>
  <si>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</si>
  <si>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</si>
  <si>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Safari schovej a najdi rozšíření</t>
  </si>
  <si>
    <t>61</t>
  </si>
  <si>
    <t>SMART - Tři malá prasátka</t>
  </si>
  <si>
    <t>207</t>
  </si>
  <si>
    <t>SMART - Vesmírná mise</t>
  </si>
  <si>
    <t>320</t>
  </si>
  <si>
    <t>Stezky tukanů</t>
  </si>
  <si>
    <t>408</t>
  </si>
  <si>
    <t>Superšpunti: Sušenkám na stopě</t>
  </si>
  <si>
    <t>470</t>
  </si>
  <si>
    <t>Šestý smysl</t>
  </si>
  <si>
    <t>500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</si>
  <si>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</si>
  <si>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</si>
  <si>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</si>
  <si>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</si>
  <si>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</si>
  <si>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</si>
  <si>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</si>
  <si>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</si>
  <si>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Velká kvedlinburská</t>
  </si>
  <si>
    <t>526</t>
  </si>
  <si>
    <t>Věž čarodějnic</t>
  </si>
  <si>
    <t>362</t>
  </si>
  <si>
    <t>Via Magica</t>
  </si>
  <si>
    <t>468</t>
  </si>
  <si>
    <t>Výbušné lektvary</t>
  </si>
  <si>
    <t>498</t>
  </si>
  <si>
    <t>Záchranáři: Boj s ohněm</t>
  </si>
  <si>
    <t>110</t>
  </si>
  <si>
    <t>Zachraňte příšerky</t>
  </si>
  <si>
    <t>377</t>
  </si>
  <si>
    <t>Země</t>
  </si>
  <si>
    <t>204</t>
  </si>
  <si>
    <t xml:space="preserve">nová cena </t>
  </si>
  <si>
    <t>ZOO New York</t>
  </si>
  <si>
    <t>425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</si>
  <si>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</si>
  <si>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</si>
  <si>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</si>
  <si>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</si>
  <si>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</si>
  <si>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</si>
  <si>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</si>
  <si>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</si>
  <si>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</si>
  <si>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</si>
  <si>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</si>
  <si>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</si>
  <si>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</si>
  <si>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</si>
  <si>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</si>
  <si>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Mistři čokolády</t>
  </si>
  <si>
    <t>518</t>
  </si>
  <si>
    <t>Azul: Vitráže Sintry</t>
  </si>
  <si>
    <t>350</t>
  </si>
  <si>
    <t>Azul: Zahrady pro královnu</t>
  </si>
  <si>
    <t>486</t>
  </si>
  <si>
    <t>Caesar!</t>
  </si>
  <si>
    <t>480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</si>
  <si>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</si>
  <si>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</si>
  <si>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</si>
  <si>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</si>
  <si>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</si>
  <si>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</si>
  <si>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</si>
  <si>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</si>
  <si>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</si>
  <si>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</si>
  <si>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Carcassonne: Dárky</t>
  </si>
  <si>
    <t>973</t>
  </si>
  <si>
    <t>Caverna</t>
  </si>
  <si>
    <t>158</t>
  </si>
  <si>
    <t>Čarokniha</t>
  </si>
  <si>
    <t>471</t>
  </si>
  <si>
    <t>Divočina Severní Ameriky - DeLuxe verze</t>
  </si>
  <si>
    <t>475</t>
  </si>
  <si>
    <t>Doba kamenná: Stylově k cíli</t>
  </si>
  <si>
    <t>108</t>
  </si>
  <si>
    <t>Fauna</t>
  </si>
  <si>
    <t>66</t>
  </si>
  <si>
    <t>Kočičí klub: rozšíření 2 Koťata</t>
  </si>
  <si>
    <t>513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</si>
  <si>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</si>
  <si>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</si>
  <si>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</si>
  <si>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</si>
  <si>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</si>
  <si>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</si>
  <si>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</si>
  <si>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</si>
  <si>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</si>
  <si>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</si>
  <si>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</si>
  <si>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</si>
  <si>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</si>
  <si>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</si>
  <si>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</si>
  <si>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</si>
  <si>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</si>
  <si>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</si>
  <si>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</si>
  <si>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</si>
  <si>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</si>
  <si>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</si>
  <si>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</si>
  <si>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</si>
  <si>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</si>
  <si>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</si>
  <si>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</si>
  <si>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</si>
  <si>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</si>
  <si>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</si>
  <si>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</si>
  <si>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</si>
  <si>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</si>
  <si>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</si>
  <si>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Hnízdicí box</t>
  </si>
  <si>
    <t>524</t>
  </si>
  <si>
    <t>Na křídlech: Rozšíření 1 - Perutě Evropy</t>
  </si>
  <si>
    <t>379</t>
  </si>
  <si>
    <t>Na křídlech: Rozšíření 2 - Oceánie</t>
  </si>
  <si>
    <t>415</t>
  </si>
  <si>
    <t>Na křídlech: Rozšíření 3 – Hnízdem v Asii</t>
  </si>
  <si>
    <t>523</t>
  </si>
  <si>
    <t>Nebe v plamenech</t>
  </si>
  <si>
    <t>410</t>
  </si>
  <si>
    <t>Nemesis</t>
  </si>
  <si>
    <t>338</t>
  </si>
  <si>
    <t>Nemesis Lockdown</t>
  </si>
  <si>
    <t>495</t>
  </si>
  <si>
    <t>Nemesis Lockdown: Chytridi a doplňky</t>
  </si>
  <si>
    <t>496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</si>
  <si>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</si>
  <si>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</si>
  <si>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</si>
  <si>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</si>
  <si>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</si>
  <si>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</si>
  <si>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</si>
  <si>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</si>
  <si>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</si>
  <si>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</si>
  <si>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dinosaurů: Hoď a kroť</t>
  </si>
  <si>
    <t>488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</si>
  <si>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</si>
  <si>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</si>
  <si>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</si>
  <si>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</si>
  <si>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</si>
  <si>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</si>
  <si>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</si>
  <si>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</si>
  <si>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Pharaon</t>
  </si>
  <si>
    <t>399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</si>
  <si>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</si>
  <si>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</si>
  <si>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</si>
  <si>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</si>
  <si>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</si>
  <si>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</si>
  <si>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</si>
  <si>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</si>
  <si>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</si>
  <si>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</si>
  <si>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</si>
  <si>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</si>
  <si>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</si>
  <si>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</si>
  <si>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</si>
  <si>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</si>
  <si>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</si>
  <si>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</si>
  <si>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</si>
  <si>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</si>
  <si>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</si>
  <si>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</si>
  <si>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</si>
  <si>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</si>
  <si>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</si>
  <si>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Sobek pro 2 hráče</t>
  </si>
  <si>
    <t>481</t>
  </si>
  <si>
    <t>Stezky tukanů: Rozšíření přívozy</t>
  </si>
  <si>
    <t>487</t>
  </si>
  <si>
    <t>Střet civilizací</t>
  </si>
  <si>
    <t>446</t>
  </si>
  <si>
    <t>Summoner Wars2: Mistrovská sada</t>
  </si>
  <si>
    <t>479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</si>
  <si>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</si>
  <si>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</si>
  <si>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</si>
  <si>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</si>
  <si>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</si>
  <si>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</si>
  <si>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</si>
  <si>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</si>
  <si>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</si>
  <si>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</si>
  <si>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Ceník, objednávka, platnost k 1.2.2023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</si>
</sst>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č"/>
    <numFmt numFmtId="165" formatCode="_-* #,##0&quot; Kč&quot;_-;\-* #,##0&quot; Kč&quot;_-;_-* \-??&quot; Kč&quot;_-;_-@"/>
    <numFmt numFmtId="166" formatCode="#,##0.00\ [$Kč-405];[Red]\-#,##0.00\ [$Kč-405]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2" fontId="1" fillId="0" borderId="0" xfId="1" applyNumberFormat="1" applyAlignment="1">
      <alignment horizontal="right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right" vertical="center" wrapText="1"/>
    </xf>
    <xf numFmtId="166" fontId="0" fillId="0" borderId="9" xfId="1" applyNumberFormat="1" applyFont="1" applyBorder="1"/>
    <xf numFmtId="49" fontId="0" fillId="0" borderId="11" xfId="1" applyNumberFormat="1" applyFont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right" vertical="center" wrapText="1"/>
    </xf>
    <xf numFmtId="49" fontId="0" fillId="0" borderId="11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right" vertical="center" wrapText="1"/>
    </xf>
    <xf numFmtId="166" fontId="9" fillId="0" borderId="9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/>
    </xf>
    <xf numFmtId="166" fontId="0" fillId="0" borderId="8" xfId="1" applyNumberFormat="1" applyFont="1" applyBorder="1"/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166" fontId="0" fillId="4" borderId="7" xfId="1" applyNumberFormat="1" applyFont="1" applyFill="1" applyBorder="1"/>
    <xf numFmtId="166" fontId="6" fillId="4" borderId="7" xfId="1" applyNumberFormat="1" applyFont="1" applyFill="1" applyBorder="1"/>
    <xf numFmtId="0" fontId="1" fillId="0" borderId="18" xfId="1" applyBorder="1"/>
    <xf numFmtId="0" fontId="4" fillId="0" borderId="21" xfId="1" applyFont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 wrapText="1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/>
    </xf>
    <xf numFmtId="0" fontId="0" fillId="0" borderId="25" xfId="1" applyFont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20" xfId="1" applyBorder="1" applyAlignment="1">
      <alignment wrapText="1"/>
    </xf>
    <xf numFmtId="0" fontId="1" fillId="0" borderId="0" xfId="1" applyAlignment="1">
      <alignment wrapText="1"/>
    </xf>
    <xf numFmtId="166" fontId="0" fillId="0" borderId="9" xfId="1" applyNumberFormat="1" applyFont="1" applyBorder="1" applyAlignment="1">
      <alignment horizontal="right" vertical="center" wrapText="1"/>
    </xf>
    <xf numFmtId="166" fontId="0" fillId="0" borderId="10" xfId="1" applyNumberFormat="1" applyFont="1" applyBorder="1" applyAlignment="1">
      <alignment horizontal="right"/>
    </xf>
    <xf numFmtId="0" fontId="11" fillId="0" borderId="11" xfId="1" applyFont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/>
    </xf>
    <xf numFmtId="2" fontId="3" fillId="2" borderId="27" xfId="1" applyNumberFormat="1" applyFont="1" applyFill="1" applyBorder="1" applyAlignment="1" applyProtection="1">
      <alignment horizontal="center"/>
      <protection locked="0"/>
    </xf>
    <xf numFmtId="0" fontId="4" fillId="0" borderId="28" xfId="1" applyFont="1" applyBorder="1" applyAlignment="1">
      <alignment horizontal="center" vertical="center" wrapText="1"/>
    </xf>
    <xf numFmtId="2" fontId="4" fillId="0" borderId="28" xfId="1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164" fontId="4" fillId="0" borderId="28" xfId="1" applyNumberFormat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" fontId="11" fillId="0" borderId="11" xfId="1" applyNumberFormat="1" applyFont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</cellXfs>
  <cellStyles count="2">
    <cellStyle name="Excel Built-in Normal" xfId="1" xr:uid="{00000000-0005-0000-0000-000000000000}"/>
    <cellStyle name="Normal" xfId="0" builtinId="0"/>
  </cellStyles>
  <dxfs count="2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6" formatCode="#,##0.00\ [$Kč-405];[Red]\-#,##0.00\ [$Kč-405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24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10" headerRowCellStyle="Excel Built-in Normal">
      <calculatedColumnFormula>IF($O$2 = 0,"",IF(G4 = "brutto",I4/1.21*(100-$O$2)/100,I4/1.21*(75)/100))</calculatedColumnFormula>
    </tableColumn>
    <tableColumn id="15" xr3:uid="{00000000-0010-0000-0000-00000F000000}" name="Sloupec15" headerRowDxfId="9" dataDxfId="8" headerRowCellStyle="Excel Built-in Normal">
      <calculatedColumnFormula>IF(Tabulka36[[#This Row],[Sloupec9]] = "","",J4*1.21)</calculatedColumnFormula>
    </tableColumn>
    <tableColumn id="16" xr3:uid="{00000000-0010-0000-0000-000010000000}" name="Sloupec16" headerRowDxfId="7" dataDxfId="6" headerRowCellStyle="Excel Built-in Normal"/>
    <tableColumn id="17" xr3:uid="{00000000-0010-0000-0000-000011000000}" name="Sloupec17" headerRowDxfId="5" dataDxfId="4" headerRowCellStyle="Excel Built-in Normal">
      <calculatedColumnFormula>IF(J4 = "",IF(L4 = "","",I4*L4/1.21),IF(L4 = "","",J4*L4))</calculatedColumnFormula>
    </tableColumn>
    <tableColumn id="18" xr3:uid="{00000000-0010-0000-0000-000012000000}" name="Sloupec18" headerRowDxfId="3" dataDxfId="2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1" dataDxfId="0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3"/>
  <sheetViews>
    <sheetView tabSelected="1" workbookViewId="0">
      <selection activeCell="L16" sqref="L16"/>
    </sheetView>
  </sheetViews>
  <sheetFormatPr defaultColWidth="14.44140625" defaultRowHeight="15" customHeight="1"/>
  <cols>
    <col min="1" max="1" width="50.109375" style="43" customWidth="1"/>
    <col min="2" max="2" width="11" style="1" customWidth="1"/>
    <col min="3" max="3" width="16.33203125" style="1" customWidth="1"/>
    <col min="4" max="4" width="7.33203125" style="1" customWidth="1"/>
    <col min="5" max="5" width="8.88671875" style="1" customWidth="1"/>
    <col min="6" max="6" width="0.109375" style="1" customWidth="1"/>
    <col min="7" max="7" width="7.5546875" style="8" customWidth="1"/>
    <col min="8" max="8" width="0.109375" style="2" customWidth="1"/>
    <col min="9" max="9" width="11.109375" style="2" customWidth="1"/>
    <col min="10" max="10" width="12" style="7" customWidth="1"/>
    <col min="11" max="11" width="11.44140625" style="2" customWidth="1"/>
    <col min="12" max="12" width="9.44140625" style="1" customWidth="1"/>
    <col min="13" max="14" width="14.33203125" style="1" customWidth="1"/>
    <col min="15" max="15" width="33.109375" style="1" customWidth="1"/>
    <col min="16" max="25" width="15" style="1" customWidth="1"/>
    <col min="26" max="16384" width="14.44140625" style="1"/>
  </cols>
  <sheetData>
    <row r="1" spans="1:15" ht="24.75" customHeight="1" thickBot="1">
      <c r="A1" s="41"/>
      <c r="B1" s="35"/>
      <c r="C1" s="56" t="s">
        <v>479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47" t="s">
        <v>0</v>
      </c>
    </row>
    <row r="2" spans="1:15" ht="24.75" customHeight="1" thickBot="1">
      <c r="A2" s="42"/>
      <c r="B2" s="3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48">
        <v>0</v>
      </c>
    </row>
    <row r="3" spans="1:15" ht="27.75" customHeight="1" thickBot="1">
      <c r="A3" s="36" t="s">
        <v>1</v>
      </c>
      <c r="B3" s="10" t="s">
        <v>2</v>
      </c>
      <c r="C3" s="49" t="s">
        <v>3</v>
      </c>
      <c r="D3" s="49" t="s">
        <v>16</v>
      </c>
      <c r="E3" s="49" t="s">
        <v>4</v>
      </c>
      <c r="F3" s="49"/>
      <c r="G3" s="49" t="s">
        <v>17</v>
      </c>
      <c r="H3" s="49" t="s">
        <v>11</v>
      </c>
      <c r="I3" s="49" t="s">
        <v>12</v>
      </c>
      <c r="J3" s="50" t="s">
        <v>14</v>
      </c>
      <c r="K3" s="49" t="s">
        <v>13</v>
      </c>
      <c r="L3" s="51" t="s">
        <v>5</v>
      </c>
      <c r="M3" s="9" t="s">
        <v>6</v>
      </c>
      <c r="N3" s="52" t="s">
        <v>7</v>
      </c>
      <c r="O3" s="37" t="s">
        <v>8</v>
      </c>
    </row>
    <row r="4" spans="1:15" ht="15" customHeight="1">
      <c r="A4" s="38" t="s">
        <v>18</v>
      </c>
      <c r="B4" s="14" t="s">
        <v>19</v>
      </c>
      <c r="C4" s="15">
        <v>8595558301195</v>
      </c>
      <c r="D4" s="15" t="s">
        <v>20</v>
      </c>
      <c r="E4" s="16">
        <v>60</v>
      </c>
      <c r="F4" s="16">
        <v>960</v>
      </c>
      <c r="G4" s="53" t="s">
        <v>21</v>
      </c>
      <c r="H4" s="17"/>
      <c r="I4" s="25">
        <v>229</v>
      </c>
      <c r="J4" s="26" t="str">
        <f t="shared" ref="J4:J93" si="0">IF($O$2 = 0,"",IF(G4 = "brutto",I4/1.21*(100-$O$2)/100,I4/1.21*(75)/100))</f>
        <v/>
      </c>
      <c r="K4" s="28" t="str">
        <f>IF(Tabulka36[[#This Row],[Sloupec9]] = "","",J4*1.21)</f>
        <v/>
      </c>
      <c r="L4" s="30"/>
      <c r="M4" s="29" t="str">
        <f t="shared" ref="M4:M93" si="1">IF(J4 = "",IF(L4 = "","",I4*L4/1.21),IF(L4 = "","",J4*L4))</f>
        <v/>
      </c>
      <c r="N4" s="18" t="str">
        <f t="shared" ref="N4:N93" si="2">IF(J4 = "",IF(L4 = "","",I4*L4),IF(L4 = "","",K4*L4))</f>
        <v/>
      </c>
      <c r="O4" s="39" t="str">
        <f t="shared" ref="O4:O67" si="3">IF(H4 = "","", H4)</f>
        <v/>
      </c>
    </row>
    <row r="5" spans="1:15" ht="15" customHeight="1">
      <c r="A5" s="40" t="s">
        <v>22</v>
      </c>
      <c r="B5" s="19" t="s">
        <v>23</v>
      </c>
      <c r="C5" s="20">
        <v>8595558301850</v>
      </c>
      <c r="D5" s="20" t="s">
        <v>20</v>
      </c>
      <c r="E5" s="21">
        <v>60</v>
      </c>
      <c r="F5" s="21">
        <v>960</v>
      </c>
      <c r="G5" s="54" t="s">
        <v>21</v>
      </c>
      <c r="H5" s="22"/>
      <c r="I5" s="27">
        <v>229</v>
      </c>
      <c r="J5" s="26" t="str">
        <f t="shared" si="0"/>
        <v/>
      </c>
      <c r="K5" s="28" t="str">
        <f>IF(Tabulka36[[#This Row],[Sloupec9]] = "","",J5*1.21)</f>
        <v/>
      </c>
      <c r="L5" s="31"/>
      <c r="M5" s="29" t="str">
        <f t="shared" si="1"/>
        <v/>
      </c>
      <c r="N5" s="18" t="str">
        <f t="shared" si="2"/>
        <v/>
      </c>
      <c r="O5" s="39" t="str">
        <f t="shared" si="3"/>
        <v/>
      </c>
    </row>
    <row r="6" spans="1:15" ht="15" customHeight="1">
      <c r="A6" s="40" t="s">
        <v>24</v>
      </c>
      <c r="B6" s="23" t="s">
        <v>25</v>
      </c>
      <c r="C6" s="24">
        <v>8595558301096</v>
      </c>
      <c r="D6" s="24" t="s">
        <v>20</v>
      </c>
      <c r="E6" s="21">
        <v>60</v>
      </c>
      <c r="F6" s="21">
        <v>960</v>
      </c>
      <c r="G6" s="54" t="s">
        <v>21</v>
      </c>
      <c r="H6" s="22"/>
      <c r="I6" s="27">
        <v>229</v>
      </c>
      <c r="J6" s="26" t="str">
        <f t="shared" si="0"/>
        <v/>
      </c>
      <c r="K6" s="28" t="str">
        <f>IF(Tabulka36[[#This Row],[Sloupec9]] = "","",J6*1.21)</f>
        <v/>
      </c>
      <c r="L6" s="31"/>
      <c r="M6" s="29" t="str">
        <f t="shared" si="1"/>
        <v/>
      </c>
      <c r="N6" s="18" t="str">
        <f t="shared" si="2"/>
        <v/>
      </c>
      <c r="O6" s="39" t="str">
        <f t="shared" si="3"/>
        <v/>
      </c>
    </row>
    <row r="7" spans="1:15" ht="15" customHeight="1">
      <c r="A7" s="40" t="s">
        <v>26</v>
      </c>
      <c r="B7" s="23" t="s">
        <v>27</v>
      </c>
      <c r="C7" s="24">
        <v>8595558301546</v>
      </c>
      <c r="D7" s="24" t="s">
        <v>20</v>
      </c>
      <c r="E7" s="21">
        <v>48</v>
      </c>
      <c r="F7" s="46">
        <v>960</v>
      </c>
      <c r="G7" s="54" t="s">
        <v>21</v>
      </c>
      <c r="H7" s="22"/>
      <c r="I7" s="22">
        <v>229</v>
      </c>
      <c r="J7" s="44" t="str">
        <f t="shared" ref="J7:J18" si="4">IF($O$2 = 0,"",IF(G7 = "brutto",I7/1.21*(100-$O$2)/100,I7/1.21*(75)/100))</f>
        <v/>
      </c>
      <c r="K7" s="45" t="str">
        <f>IF(Tabulka36[[#This Row],[Sloupec9]] = "","",J7*1.21)</f>
        <v/>
      </c>
      <c r="L7" s="31"/>
      <c r="M7" s="29" t="str">
        <f t="shared" ref="M7:M18" si="5">IF(J7 = "",IF(L7 = "","",I7*L7/1.21),IF(L7 = "","",J7*L7))</f>
        <v/>
      </c>
      <c r="N7" s="18" t="str">
        <f t="shared" ref="N7:N18" si="6">IF(J7 = "",IF(L7 = "","",I7*L7),IF(L7 = "","",K7*L7))</f>
        <v/>
      </c>
      <c r="O7" s="39" t="str">
        <f t="shared" si="3"/>
        <v/>
      </c>
    </row>
    <row r="8" spans="1:15" ht="15" customHeight="1">
      <c r="A8" s="40" t="s">
        <v>28</v>
      </c>
      <c r="B8" s="23" t="s">
        <v>29</v>
      </c>
      <c r="C8" s="24">
        <v>8595558304394</v>
      </c>
      <c r="D8" s="24" t="s">
        <v>20</v>
      </c>
      <c r="E8" s="21">
        <v>15</v>
      </c>
      <c r="F8" s="46">
        <v>540</v>
      </c>
      <c r="G8" s="54" t="s">
        <v>21</v>
      </c>
      <c r="H8" s="22"/>
      <c r="I8" s="22">
        <v>499</v>
      </c>
      <c r="J8" s="44" t="str">
        <f t="shared" si="4"/>
        <v/>
      </c>
      <c r="K8" s="45" t="str">
        <f>IF(Tabulka36[[#This Row],[Sloupec9]] = "","",J8*1.21)</f>
        <v/>
      </c>
      <c r="L8" s="31"/>
      <c r="M8" s="29" t="str">
        <f t="shared" si="5"/>
        <v/>
      </c>
      <c r="N8" s="18" t="str">
        <f t="shared" si="6"/>
        <v/>
      </c>
      <c r="O8" s="39" t="str">
        <f t="shared" si="3"/>
        <v/>
      </c>
    </row>
    <row r="9" spans="1:15" ht="15" customHeight="1">
      <c r="A9" s="40" t="s">
        <v>30</v>
      </c>
      <c r="B9" s="23" t="s">
        <v>31</v>
      </c>
      <c r="C9" s="24">
        <v>8595558304547</v>
      </c>
      <c r="D9" s="24" t="s">
        <v>32</v>
      </c>
      <c r="E9" s="21">
        <v>6</v>
      </c>
      <c r="F9" s="46">
        <v>486</v>
      </c>
      <c r="G9" s="54" t="s">
        <v>21</v>
      </c>
      <c r="H9" s="22"/>
      <c r="I9" s="22">
        <v>799</v>
      </c>
      <c r="J9" s="44" t="str">
        <f t="shared" si="4"/>
        <v/>
      </c>
      <c r="K9" s="45" t="str">
        <f>IF(Tabulka36[[#This Row],[Sloupec9]] = "","",J9*1.21)</f>
        <v/>
      </c>
      <c r="L9" s="31"/>
      <c r="M9" s="29" t="str">
        <f t="shared" si="5"/>
        <v/>
      </c>
      <c r="N9" s="18" t="str">
        <f t="shared" si="6"/>
        <v/>
      </c>
      <c r="O9" s="39" t="str">
        <f t="shared" si="3"/>
        <v/>
      </c>
    </row>
    <row r="10" spans="1:15" ht="15" customHeight="1">
      <c r="A10" s="40" t="s">
        <v>33</v>
      </c>
      <c r="B10" s="23" t="s">
        <v>34</v>
      </c>
      <c r="C10" s="24">
        <v>8595558303816</v>
      </c>
      <c r="D10" s="24" t="s">
        <v>20</v>
      </c>
      <c r="E10" s="21">
        <v>12</v>
      </c>
      <c r="F10" s="46">
        <v>960</v>
      </c>
      <c r="G10" s="54" t="s">
        <v>21</v>
      </c>
      <c r="H10" s="22" t="s">
        <v>35</v>
      </c>
      <c r="I10" s="22">
        <v>449</v>
      </c>
      <c r="J10" s="44" t="str">
        <f t="shared" si="4"/>
        <v/>
      </c>
      <c r="K10" s="45" t="str">
        <f>IF(Tabulka36[[#This Row],[Sloupec9]] = "","",J10*1.21)</f>
        <v/>
      </c>
      <c r="L10" s="31"/>
      <c r="M10" s="29" t="str">
        <f t="shared" si="5"/>
        <v/>
      </c>
      <c r="N10" s="18" t="str">
        <f t="shared" si="6"/>
        <v/>
      </c>
      <c r="O10" s="39" t="str">
        <f t="shared" si="3"/>
        <v xml:space="preserve">displej 12 ks </v>
      </c>
    </row>
    <row r="11" spans="1:15" ht="15" customHeight="1">
      <c r="A11" s="40" t="s">
        <v>36</v>
      </c>
      <c r="B11" s="23" t="s">
        <v>37</v>
      </c>
      <c r="C11" s="24">
        <v>8595558303007</v>
      </c>
      <c r="D11" s="24" t="s">
        <v>20</v>
      </c>
      <c r="E11" s="21">
        <v>12</v>
      </c>
      <c r="F11" s="46">
        <v>768</v>
      </c>
      <c r="G11" s="54" t="s">
        <v>21</v>
      </c>
      <c r="H11" s="22"/>
      <c r="I11" s="22">
        <v>439</v>
      </c>
      <c r="J11" s="44" t="str">
        <f t="shared" si="4"/>
        <v/>
      </c>
      <c r="K11" s="45" t="str">
        <f>IF(Tabulka36[[#This Row],[Sloupec9]] = "","",J11*1.21)</f>
        <v/>
      </c>
      <c r="L11" s="31"/>
      <c r="M11" s="29" t="str">
        <f t="shared" si="5"/>
        <v/>
      </c>
      <c r="N11" s="18" t="str">
        <f t="shared" si="6"/>
        <v/>
      </c>
      <c r="O11" s="39" t="str">
        <f t="shared" si="3"/>
        <v/>
      </c>
    </row>
    <row r="12" spans="1:15" ht="15" customHeight="1">
      <c r="A12" s="40" t="s">
        <v>38</v>
      </c>
      <c r="B12" s="23" t="s">
        <v>39</v>
      </c>
      <c r="C12" s="24">
        <v>8595558300112</v>
      </c>
      <c r="D12" s="24" t="s">
        <v>20</v>
      </c>
      <c r="E12" s="21">
        <v>12</v>
      </c>
      <c r="F12" s="46">
        <v>504</v>
      </c>
      <c r="G12" s="54" t="s">
        <v>21</v>
      </c>
      <c r="H12" s="22"/>
      <c r="I12" s="22">
        <v>399</v>
      </c>
      <c r="J12" s="44" t="str">
        <f t="shared" si="4"/>
        <v/>
      </c>
      <c r="K12" s="45" t="str">
        <f>IF(Tabulka36[[#This Row],[Sloupec9]] = "","",J12*1.21)</f>
        <v/>
      </c>
      <c r="L12" s="31"/>
      <c r="M12" s="29" t="str">
        <f t="shared" si="5"/>
        <v/>
      </c>
      <c r="N12" s="18" t="str">
        <f t="shared" si="6"/>
        <v/>
      </c>
      <c r="O12" s="39" t="str">
        <f t="shared" si="3"/>
        <v/>
      </c>
    </row>
    <row r="13" spans="1:15" ht="15" customHeight="1">
      <c r="A13" s="40" t="s">
        <v>40</v>
      </c>
      <c r="B13" s="23" t="s">
        <v>41</v>
      </c>
      <c r="C13" s="24">
        <v>8595558300129</v>
      </c>
      <c r="D13" s="24" t="s">
        <v>20</v>
      </c>
      <c r="E13" s="21">
        <v>12</v>
      </c>
      <c r="F13" s="46">
        <v>504</v>
      </c>
      <c r="G13" s="54" t="s">
        <v>21</v>
      </c>
      <c r="H13" s="22"/>
      <c r="I13" s="22">
        <v>399</v>
      </c>
      <c r="J13" s="44" t="str">
        <f t="shared" si="4"/>
        <v/>
      </c>
      <c r="K13" s="45" t="str">
        <f>IF(Tabulka36[[#This Row],[Sloupec9]] = "","",J13*1.21)</f>
        <v/>
      </c>
      <c r="L13" s="31"/>
      <c r="M13" s="29" t="str">
        <f t="shared" si="5"/>
        <v/>
      </c>
      <c r="N13" s="18" t="str">
        <f t="shared" si="6"/>
        <v/>
      </c>
      <c r="O13" s="39" t="str">
        <f t="shared" si="3"/>
        <v/>
      </c>
    </row>
    <row r="14" spans="1:15" ht="15" customHeight="1">
      <c r="A14" s="40" t="s">
        <v>42</v>
      </c>
      <c r="B14" s="23" t="s">
        <v>43</v>
      </c>
      <c r="C14" s="24">
        <v>8595558300136</v>
      </c>
      <c r="D14" s="24" t="s">
        <v>20</v>
      </c>
      <c r="E14" s="21">
        <v>12</v>
      </c>
      <c r="F14" s="46">
        <v>504</v>
      </c>
      <c r="G14" s="54" t="s">
        <v>21</v>
      </c>
      <c r="H14" s="22"/>
      <c r="I14" s="22">
        <v>399</v>
      </c>
      <c r="J14" s="44" t="str">
        <f t="shared" si="4"/>
        <v/>
      </c>
      <c r="K14" s="45" t="str">
        <f>IF(Tabulka36[[#This Row],[Sloupec9]] = "","",J14*1.21)</f>
        <v/>
      </c>
      <c r="L14" s="31"/>
      <c r="M14" s="29" t="str">
        <f t="shared" si="5"/>
        <v/>
      </c>
      <c r="N14" s="18" t="str">
        <f t="shared" si="6"/>
        <v/>
      </c>
      <c r="O14" s="39" t="str">
        <f t="shared" si="3"/>
        <v/>
      </c>
    </row>
    <row r="15" spans="1:15" ht="15" customHeight="1">
      <c r="A15" s="40" t="s">
        <v>44</v>
      </c>
      <c r="B15" s="23" t="s">
        <v>45</v>
      </c>
      <c r="C15" s="24">
        <v>8595558300143</v>
      </c>
      <c r="D15" s="24" t="s">
        <v>20</v>
      </c>
      <c r="E15" s="21">
        <v>6</v>
      </c>
      <c r="F15" s="46">
        <v>360</v>
      </c>
      <c r="G15" s="54" t="s">
        <v>21</v>
      </c>
      <c r="H15" s="22"/>
      <c r="I15" s="22">
        <v>399</v>
      </c>
      <c r="J15" s="44" t="str">
        <f t="shared" si="4"/>
        <v/>
      </c>
      <c r="K15" s="45" t="str">
        <f>IF(Tabulka36[[#This Row],[Sloupec9]] = "","",J15*1.21)</f>
        <v/>
      </c>
      <c r="L15" s="31"/>
      <c r="M15" s="29" t="str">
        <f t="shared" si="5"/>
        <v/>
      </c>
      <c r="N15" s="18" t="str">
        <f t="shared" si="6"/>
        <v/>
      </c>
      <c r="O15" s="39" t="str">
        <f t="shared" si="3"/>
        <v/>
      </c>
    </row>
    <row r="16" spans="1:15" ht="15" customHeight="1">
      <c r="A16" s="40" t="s">
        <v>46</v>
      </c>
      <c r="B16" s="23" t="s">
        <v>47</v>
      </c>
      <c r="C16" s="24">
        <v>8595558302918</v>
      </c>
      <c r="D16" s="24" t="s">
        <v>48</v>
      </c>
      <c r="E16" s="21">
        <v>4</v>
      </c>
      <c r="F16" s="46">
        <v>96</v>
      </c>
      <c r="G16" s="54" t="s">
        <v>21</v>
      </c>
      <c r="H16" s="22"/>
      <c r="I16" s="22">
        <v>1499</v>
      </c>
      <c r="J16" s="44" t="str">
        <f t="shared" si="4"/>
        <v/>
      </c>
      <c r="K16" s="45" t="str">
        <f>IF(Tabulka36[[#This Row],[Sloupec9]] = "","",J16*1.21)</f>
        <v/>
      </c>
      <c r="L16" s="31"/>
      <c r="M16" s="29" t="str">
        <f t="shared" si="5"/>
        <v/>
      </c>
      <c r="N16" s="18" t="str">
        <f t="shared" si="6"/>
        <v/>
      </c>
      <c r="O16" s="39" t="str">
        <f t="shared" si="3"/>
        <v/>
      </c>
    </row>
    <row r="17" spans="1:15" ht="15" customHeight="1">
      <c r="A17" s="40" t="s">
        <v>49</v>
      </c>
      <c r="B17" s="23" t="s">
        <v>50</v>
      </c>
      <c r="C17" s="24">
        <v>8595558305148</v>
      </c>
      <c r="D17" s="24" t="s">
        <v>48</v>
      </c>
      <c r="E17" s="21">
        <v>6</v>
      </c>
      <c r="F17" s="46">
        <v>210</v>
      </c>
      <c r="G17" s="54" t="s">
        <v>21</v>
      </c>
      <c r="H17" s="22" t="s">
        <v>51</v>
      </c>
      <c r="I17" s="22">
        <v>849</v>
      </c>
      <c r="J17" s="44" t="str">
        <f t="shared" si="4"/>
        <v/>
      </c>
      <c r="K17" s="45" t="str">
        <f>IF(Tabulka36[[#This Row],[Sloupec9]] = "","",J17*1.21)</f>
        <v/>
      </c>
      <c r="L17" s="31"/>
      <c r="M17" s="29" t="str">
        <f t="shared" si="5"/>
        <v/>
      </c>
      <c r="N17" s="18" t="str">
        <f t="shared" si="6"/>
        <v/>
      </c>
      <c r="O17" s="39" t="str">
        <f t="shared" si="3"/>
        <v xml:space="preserve">novinka </v>
      </c>
    </row>
    <row r="18" spans="1:15" ht="15" customHeight="1">
      <c r="A18" s="40" t="s">
        <v>52</v>
      </c>
      <c r="B18" s="23" t="s">
        <v>53</v>
      </c>
      <c r="C18" s="24">
        <v>8595558300150</v>
      </c>
      <c r="D18" s="24" t="s">
        <v>54</v>
      </c>
      <c r="E18" s="21">
        <v>6</v>
      </c>
      <c r="F18" s="46">
        <v>288</v>
      </c>
      <c r="G18" s="54" t="s">
        <v>21</v>
      </c>
      <c r="H18" s="22"/>
      <c r="I18" s="22">
        <v>749</v>
      </c>
      <c r="J18" s="44" t="str">
        <f t="shared" si="4"/>
        <v/>
      </c>
      <c r="K18" s="45" t="str">
        <f>IF(Tabulka36[[#This Row],[Sloupec9]] = "","",J18*1.21)</f>
        <v/>
      </c>
      <c r="L18" s="31"/>
      <c r="M18" s="29" t="str">
        <f t="shared" si="5"/>
        <v/>
      </c>
      <c r="N18" s="18" t="str">
        <f t="shared" si="6"/>
        <v/>
      </c>
      <c r="O18" s="39" t="str">
        <f t="shared" si="3"/>
        <v/>
      </c>
    </row>
    <row r="19" spans="1:15" ht="15" customHeight="1">
      <c r="A19" s="40" t="s">
        <v>55</v>
      </c>
      <c r="B19" s="23" t="s">
        <v>56</v>
      </c>
      <c r="C19" s="24">
        <v>8595558303335</v>
      </c>
      <c r="D19" s="24" t="s">
        <v>48</v>
      </c>
      <c r="E19" s="21">
        <v>6</v>
      </c>
      <c r="F19" s="21">
        <v>288</v>
      </c>
      <c r="G19" s="54" t="s">
        <v>21</v>
      </c>
      <c r="H19" s="22"/>
      <c r="I19" s="27">
        <v>599</v>
      </c>
      <c r="J19" s="26" t="str">
        <f t="shared" si="0"/>
        <v/>
      </c>
      <c r="K19" s="28" t="str">
        <f>IF(Tabulka36[[#This Row],[Sloupec9]] = "","",J19*1.21)</f>
        <v/>
      </c>
      <c r="L19" s="31"/>
      <c r="M19" s="29" t="str">
        <f t="shared" si="1"/>
        <v/>
      </c>
      <c r="N19" s="18" t="str">
        <f t="shared" si="2"/>
        <v/>
      </c>
      <c r="O19" s="39" t="str">
        <f t="shared" si="3"/>
        <v/>
      </c>
    </row>
    <row r="20" spans="1:15" ht="15" customHeight="1">
      <c r="A20" s="40" t="s">
        <v>57</v>
      </c>
      <c r="B20" s="19" t="s">
        <v>58</v>
      </c>
      <c r="C20" s="24">
        <v>8595558300105</v>
      </c>
      <c r="D20" s="24" t="s">
        <v>20</v>
      </c>
      <c r="E20" s="21">
        <v>6</v>
      </c>
      <c r="F20" s="21">
        <v>288</v>
      </c>
      <c r="G20" s="54" t="s">
        <v>21</v>
      </c>
      <c r="H20" s="22"/>
      <c r="I20" s="27">
        <v>699</v>
      </c>
      <c r="J20" s="26" t="str">
        <f t="shared" si="0"/>
        <v/>
      </c>
      <c r="K20" s="28" t="str">
        <f>IF(Tabulka36[[#This Row],[Sloupec9]] = "","",J20*1.21)</f>
        <v/>
      </c>
      <c r="L20" s="31"/>
      <c r="M20" s="29" t="str">
        <f t="shared" si="1"/>
        <v/>
      </c>
      <c r="N20" s="18" t="str">
        <f t="shared" si="2"/>
        <v/>
      </c>
      <c r="O20" s="39" t="str">
        <f t="shared" si="3"/>
        <v/>
      </c>
    </row>
    <row r="21" spans="1:15" ht="15" customHeight="1">
      <c r="A21" s="40" t="s">
        <v>59</v>
      </c>
      <c r="B21" s="19" t="s">
        <v>60</v>
      </c>
      <c r="C21" s="24">
        <v>8595558305070</v>
      </c>
      <c r="D21" s="24" t="s">
        <v>20</v>
      </c>
      <c r="E21" s="21">
        <v>6</v>
      </c>
      <c r="F21" s="21">
        <v>540</v>
      </c>
      <c r="G21" s="54" t="s">
        <v>21</v>
      </c>
      <c r="H21" s="22" t="s">
        <v>61</v>
      </c>
      <c r="I21" s="27">
        <v>799</v>
      </c>
      <c r="J21" s="26" t="str">
        <f t="shared" si="0"/>
        <v/>
      </c>
      <c r="K21" s="28" t="str">
        <f>IF(Tabulka36[[#This Row],[Sloupec9]] = "","",J21*1.21)</f>
        <v/>
      </c>
      <c r="L21" s="31"/>
      <c r="M21" s="29" t="str">
        <f t="shared" si="1"/>
        <v/>
      </c>
      <c r="N21" s="18" t="str">
        <f t="shared" si="2"/>
        <v/>
      </c>
      <c r="O21" s="39" t="str">
        <f t="shared" si="3"/>
        <v xml:space="preserve">nové vydání   novinka </v>
      </c>
    </row>
    <row r="22" spans="1:15" ht="15" customHeight="1">
      <c r="A22" s="40" t="s">
        <v>62</v>
      </c>
      <c r="B22" s="19" t="s">
        <v>63</v>
      </c>
      <c r="C22" s="24">
        <v>8595558304677</v>
      </c>
      <c r="D22" s="24" t="s">
        <v>20</v>
      </c>
      <c r="E22" s="21">
        <v>6</v>
      </c>
      <c r="F22" s="21">
        <v>500</v>
      </c>
      <c r="G22" s="54" t="s">
        <v>21</v>
      </c>
      <c r="H22" s="22" t="s">
        <v>64</v>
      </c>
      <c r="I22" s="27">
        <v>499</v>
      </c>
      <c r="J22" s="26" t="str">
        <f t="shared" si="0"/>
        <v/>
      </c>
      <c r="K22" s="28" t="str">
        <f>IF(Tabulka36[[#This Row],[Sloupec9]] = "","",J22*1.21)</f>
        <v/>
      </c>
      <c r="L22" s="31"/>
      <c r="M22" s="29" t="str">
        <f t="shared" si="1"/>
        <v/>
      </c>
      <c r="N22" s="18" t="str">
        <f t="shared" si="2"/>
        <v/>
      </c>
      <c r="O22" s="39" t="str">
        <f t="shared" si="3"/>
        <v xml:space="preserve">poslední kusy </v>
      </c>
    </row>
    <row r="23" spans="1:15" ht="15" customHeight="1">
      <c r="A23" s="40" t="s">
        <v>65</v>
      </c>
      <c r="B23" s="19" t="s">
        <v>66</v>
      </c>
      <c r="C23" s="24">
        <v>8595558300297</v>
      </c>
      <c r="D23" s="24" t="s">
        <v>20</v>
      </c>
      <c r="E23" s="21">
        <v>60</v>
      </c>
      <c r="F23" s="21">
        <v>960</v>
      </c>
      <c r="G23" s="54" t="s">
        <v>21</v>
      </c>
      <c r="H23" s="22"/>
      <c r="I23" s="27">
        <v>279</v>
      </c>
      <c r="J23" s="26" t="str">
        <f t="shared" si="0"/>
        <v/>
      </c>
      <c r="K23" s="28" t="str">
        <f>IF(Tabulka36[[#This Row],[Sloupec9]] = "","",J23*1.21)</f>
        <v/>
      </c>
      <c r="L23" s="31"/>
      <c r="M23" s="29" t="str">
        <f t="shared" si="1"/>
        <v/>
      </c>
      <c r="N23" s="18" t="str">
        <f t="shared" si="2"/>
        <v/>
      </c>
      <c r="O23" s="39" t="str">
        <f t="shared" si="3"/>
        <v/>
      </c>
    </row>
    <row r="24" spans="1:15" ht="15" customHeight="1">
      <c r="A24" s="40" t="s">
        <v>67</v>
      </c>
      <c r="B24" s="19" t="s">
        <v>68</v>
      </c>
      <c r="C24" s="24">
        <v>8595558300433</v>
      </c>
      <c r="D24" s="24" t="s">
        <v>20</v>
      </c>
      <c r="E24" s="21">
        <v>60</v>
      </c>
      <c r="F24" s="21">
        <v>960</v>
      </c>
      <c r="G24" s="54" t="s">
        <v>21</v>
      </c>
      <c r="H24" s="22"/>
      <c r="I24" s="27">
        <v>279</v>
      </c>
      <c r="J24" s="26" t="str">
        <f t="shared" si="0"/>
        <v/>
      </c>
      <c r="K24" s="28" t="str">
        <f>IF(Tabulka36[[#This Row],[Sloupec9]] = "","",J24*1.21)</f>
        <v/>
      </c>
      <c r="L24" s="31"/>
      <c r="M24" s="29" t="str">
        <f t="shared" si="1"/>
        <v/>
      </c>
      <c r="N24" s="18" t="str">
        <f t="shared" si="2"/>
        <v/>
      </c>
      <c r="O24" s="39" t="str">
        <f t="shared" si="3"/>
        <v/>
      </c>
    </row>
    <row r="25" spans="1:15" ht="15" customHeight="1">
      <c r="A25" s="40" t="s">
        <v>69</v>
      </c>
      <c r="B25" s="19" t="s">
        <v>70</v>
      </c>
      <c r="C25" s="24">
        <v>8595558300440</v>
      </c>
      <c r="D25" s="24" t="s">
        <v>20</v>
      </c>
      <c r="E25" s="21">
        <v>60</v>
      </c>
      <c r="F25" s="21">
        <v>960</v>
      </c>
      <c r="G25" s="54" t="s">
        <v>21</v>
      </c>
      <c r="H25" s="22"/>
      <c r="I25" s="27">
        <v>279</v>
      </c>
      <c r="J25" s="26" t="str">
        <f t="shared" si="0"/>
        <v/>
      </c>
      <c r="K25" s="28" t="str">
        <f>IF(Tabulka36[[#This Row],[Sloupec9]] = "","",J25*1.21)</f>
        <v/>
      </c>
      <c r="L25" s="31"/>
      <c r="M25" s="29" t="str">
        <f t="shared" si="1"/>
        <v/>
      </c>
      <c r="N25" s="18" t="str">
        <f t="shared" si="2"/>
        <v/>
      </c>
      <c r="O25" s="39" t="str">
        <f t="shared" si="3"/>
        <v/>
      </c>
    </row>
    <row r="26" spans="1:15" ht="15" customHeight="1">
      <c r="A26" s="40" t="s">
        <v>71</v>
      </c>
      <c r="B26" s="19" t="s">
        <v>72</v>
      </c>
      <c r="C26" s="24">
        <v>8595558301539</v>
      </c>
      <c r="D26" s="24" t="s">
        <v>20</v>
      </c>
      <c r="E26" s="21">
        <v>60</v>
      </c>
      <c r="F26" s="21">
        <v>960</v>
      </c>
      <c r="G26" s="54" t="s">
        <v>21</v>
      </c>
      <c r="H26" s="22"/>
      <c r="I26" s="27">
        <v>279</v>
      </c>
      <c r="J26" s="26" t="str">
        <f t="shared" si="0"/>
        <v/>
      </c>
      <c r="K26" s="28" t="str">
        <f>IF(Tabulka36[[#This Row],[Sloupec9]] = "","",J26*1.21)</f>
        <v/>
      </c>
      <c r="L26" s="31"/>
      <c r="M26" s="29" t="str">
        <f t="shared" si="1"/>
        <v/>
      </c>
      <c r="N26" s="18" t="str">
        <f t="shared" si="2"/>
        <v/>
      </c>
      <c r="O26" s="39" t="str">
        <f t="shared" si="3"/>
        <v/>
      </c>
    </row>
    <row r="27" spans="1:15" ht="15" customHeight="1">
      <c r="A27" s="40" t="s">
        <v>73</v>
      </c>
      <c r="B27" s="19" t="s">
        <v>74</v>
      </c>
      <c r="C27" s="24">
        <v>8595558300648</v>
      </c>
      <c r="D27" s="24" t="s">
        <v>20</v>
      </c>
      <c r="E27" s="21">
        <v>60</v>
      </c>
      <c r="F27" s="21">
        <v>960</v>
      </c>
      <c r="G27" s="54" t="s">
        <v>21</v>
      </c>
      <c r="H27" s="22"/>
      <c r="I27" s="27">
        <v>279</v>
      </c>
      <c r="J27" s="44" t="str">
        <f>IF($O$2 = 0,"",IF(G27 = "brutto",I27/1.21*(100-$O$2)/100,I27/1.21*(75)/100))</f>
        <v/>
      </c>
      <c r="K27" s="45" t="str">
        <f>IF(Tabulka36[[#This Row],[Sloupec9]] = "","",J27*1.21)</f>
        <v/>
      </c>
      <c r="L27" s="31"/>
      <c r="M27" s="29" t="str">
        <f>IF(J27 = "",IF(L27 = "","",I27*L27/1.21),IF(L27 = "","",J27*L27))</f>
        <v/>
      </c>
      <c r="N27" s="18" t="str">
        <f>IF(J27 = "",IF(L27 = "","",I27*L27),IF(L27 = "","",K27*L27))</f>
        <v/>
      </c>
      <c r="O27" s="39" t="str">
        <f t="shared" si="3"/>
        <v/>
      </c>
    </row>
    <row r="28" spans="1:15" ht="15" customHeight="1">
      <c r="A28" s="40" t="s">
        <v>75</v>
      </c>
      <c r="B28" s="19" t="s">
        <v>76</v>
      </c>
      <c r="C28" s="24">
        <v>8595558301843</v>
      </c>
      <c r="D28" s="24" t="s">
        <v>20</v>
      </c>
      <c r="E28" s="21">
        <v>60</v>
      </c>
      <c r="F28" s="21">
        <v>960</v>
      </c>
      <c r="G28" s="54" t="s">
        <v>21</v>
      </c>
      <c r="H28" s="22"/>
      <c r="I28" s="27">
        <v>279</v>
      </c>
      <c r="J28" s="26" t="str">
        <f t="shared" si="0"/>
        <v/>
      </c>
      <c r="K28" s="28" t="str">
        <f>IF(Tabulka36[[#This Row],[Sloupec9]] = "","",J28*1.21)</f>
        <v/>
      </c>
      <c r="L28" s="31"/>
      <c r="M28" s="29" t="str">
        <f t="shared" si="1"/>
        <v/>
      </c>
      <c r="N28" s="18" t="str">
        <f t="shared" si="2"/>
        <v/>
      </c>
      <c r="O28" s="39" t="str">
        <f t="shared" si="3"/>
        <v/>
      </c>
    </row>
    <row r="29" spans="1:15" ht="15" customHeight="1">
      <c r="A29" s="40" t="s">
        <v>77</v>
      </c>
      <c r="B29" s="19" t="s">
        <v>78</v>
      </c>
      <c r="C29" s="24">
        <v>8595558300631</v>
      </c>
      <c r="D29" s="24" t="s">
        <v>20</v>
      </c>
      <c r="E29" s="21">
        <v>60</v>
      </c>
      <c r="F29" s="21">
        <v>960</v>
      </c>
      <c r="G29" s="54" t="s">
        <v>21</v>
      </c>
      <c r="H29" s="22"/>
      <c r="I29" s="27">
        <v>279</v>
      </c>
      <c r="J29" s="26" t="str">
        <f t="shared" si="0"/>
        <v/>
      </c>
      <c r="K29" s="28" t="str">
        <f>IF(Tabulka36[[#This Row],[Sloupec9]] = "","",J29*1.21)</f>
        <v/>
      </c>
      <c r="L29" s="31"/>
      <c r="M29" s="29" t="str">
        <f t="shared" si="1"/>
        <v/>
      </c>
      <c r="N29" s="18" t="str">
        <f t="shared" si="2"/>
        <v/>
      </c>
      <c r="O29" s="39" t="str">
        <f t="shared" si="3"/>
        <v/>
      </c>
    </row>
    <row r="30" spans="1:15" ht="15" customHeight="1">
      <c r="A30" s="40" t="s">
        <v>79</v>
      </c>
      <c r="B30" s="19" t="s">
        <v>80</v>
      </c>
      <c r="C30" s="24">
        <v>8595558301027</v>
      </c>
      <c r="D30" s="24" t="s">
        <v>20</v>
      </c>
      <c r="E30" s="21">
        <v>60</v>
      </c>
      <c r="F30" s="21">
        <v>960</v>
      </c>
      <c r="G30" s="54" t="s">
        <v>21</v>
      </c>
      <c r="H30" s="22"/>
      <c r="I30" s="27">
        <v>279</v>
      </c>
      <c r="J30" s="26" t="str">
        <f t="shared" si="0"/>
        <v/>
      </c>
      <c r="K30" s="28" t="str">
        <f>IF(Tabulka36[[#This Row],[Sloupec9]] = "","",J30*1.21)</f>
        <v/>
      </c>
      <c r="L30" s="31"/>
      <c r="M30" s="29" t="str">
        <f t="shared" si="1"/>
        <v/>
      </c>
      <c r="N30" s="18" t="str">
        <f t="shared" si="2"/>
        <v/>
      </c>
      <c r="O30" s="39" t="str">
        <f t="shared" si="3"/>
        <v/>
      </c>
    </row>
    <row r="31" spans="1:15" ht="15" customHeight="1">
      <c r="A31" s="40" t="s">
        <v>81</v>
      </c>
      <c r="B31" s="19" t="s">
        <v>82</v>
      </c>
      <c r="C31" s="24">
        <v>8595558303274</v>
      </c>
      <c r="D31" s="24" t="s">
        <v>32</v>
      </c>
      <c r="E31" s="21">
        <v>6</v>
      </c>
      <c r="F31" s="21">
        <v>360</v>
      </c>
      <c r="G31" s="54" t="s">
        <v>21</v>
      </c>
      <c r="H31" s="22"/>
      <c r="I31" s="27">
        <v>649</v>
      </c>
      <c r="J31" s="26" t="str">
        <f t="shared" si="0"/>
        <v/>
      </c>
      <c r="K31" s="28" t="str">
        <f>IF(Tabulka36[[#This Row],[Sloupec9]] = "","",J31*1.21)</f>
        <v/>
      </c>
      <c r="L31" s="31"/>
      <c r="M31" s="29" t="str">
        <f t="shared" si="1"/>
        <v/>
      </c>
      <c r="N31" s="18" t="str">
        <f t="shared" si="2"/>
        <v/>
      </c>
      <c r="O31" s="39" t="str">
        <f t="shared" si="3"/>
        <v/>
      </c>
    </row>
    <row r="32" spans="1:15" ht="15" customHeight="1">
      <c r="A32" s="40" t="s">
        <v>83</v>
      </c>
      <c r="B32" s="19" t="s">
        <v>84</v>
      </c>
      <c r="C32" s="24">
        <v>8595558303618</v>
      </c>
      <c r="D32" s="24" t="s">
        <v>32</v>
      </c>
      <c r="E32" s="21">
        <v>6</v>
      </c>
      <c r="F32" s="21">
        <v>360</v>
      </c>
      <c r="G32" s="54" t="s">
        <v>21</v>
      </c>
      <c r="H32" s="22"/>
      <c r="I32" s="27">
        <v>649</v>
      </c>
      <c r="J32" s="26" t="str">
        <f t="shared" si="0"/>
        <v/>
      </c>
      <c r="K32" s="28" t="str">
        <f>IF(Tabulka36[[#This Row],[Sloupec9]] = "","",J32*1.21)</f>
        <v/>
      </c>
      <c r="L32" s="31"/>
      <c r="M32" s="29" t="str">
        <f t="shared" si="1"/>
        <v/>
      </c>
      <c r="N32" s="18" t="str">
        <f t="shared" si="2"/>
        <v/>
      </c>
      <c r="O32" s="39" t="str">
        <f t="shared" si="3"/>
        <v/>
      </c>
    </row>
    <row r="33" spans="1:15" ht="15" customHeight="1">
      <c r="A33" s="40" t="s">
        <v>85</v>
      </c>
      <c r="B33" s="19" t="s">
        <v>86</v>
      </c>
      <c r="C33" s="24">
        <v>8595558304783</v>
      </c>
      <c r="D33" s="24" t="s">
        <v>32</v>
      </c>
      <c r="E33" s="21">
        <v>6</v>
      </c>
      <c r="F33" s="21">
        <v>360</v>
      </c>
      <c r="G33" s="54" t="s">
        <v>21</v>
      </c>
      <c r="H33" s="22"/>
      <c r="I33" s="27">
        <v>649</v>
      </c>
      <c r="J33" s="26" t="str">
        <f t="shared" si="0"/>
        <v/>
      </c>
      <c r="K33" s="28" t="str">
        <f>IF(Tabulka36[[#This Row],[Sloupec9]] = "","",J33*1.21)</f>
        <v/>
      </c>
      <c r="L33" s="31"/>
      <c r="M33" s="29" t="str">
        <f t="shared" si="1"/>
        <v/>
      </c>
      <c r="N33" s="18" t="str">
        <f t="shared" si="2"/>
        <v/>
      </c>
      <c r="O33" s="39" t="str">
        <f t="shared" si="3"/>
        <v/>
      </c>
    </row>
    <row r="34" spans="1:15" ht="15" customHeight="1">
      <c r="A34" s="40" t="s">
        <v>87</v>
      </c>
      <c r="B34" s="19" t="s">
        <v>88</v>
      </c>
      <c r="C34" s="24">
        <v>8595558304066</v>
      </c>
      <c r="D34" s="24" t="s">
        <v>32</v>
      </c>
      <c r="E34" s="21">
        <v>6</v>
      </c>
      <c r="F34" s="21">
        <v>360</v>
      </c>
      <c r="G34" s="54" t="s">
        <v>21</v>
      </c>
      <c r="H34" s="22"/>
      <c r="I34" s="27">
        <v>649</v>
      </c>
      <c r="J34" s="26" t="str">
        <f t="shared" si="0"/>
        <v/>
      </c>
      <c r="K34" s="28" t="str">
        <f>IF(Tabulka36[[#This Row],[Sloupec9]] = "","",J34*1.21)</f>
        <v/>
      </c>
      <c r="L34" s="31"/>
      <c r="M34" s="29" t="str">
        <f t="shared" si="1"/>
        <v/>
      </c>
      <c r="N34" s="18" t="str">
        <f t="shared" si="2"/>
        <v/>
      </c>
      <c r="O34" s="39" t="str">
        <f t="shared" si="3"/>
        <v/>
      </c>
    </row>
    <row r="35" spans="1:15" ht="15" customHeight="1">
      <c r="A35" s="40" t="s">
        <v>89</v>
      </c>
      <c r="B35" s="19" t="s">
        <v>90</v>
      </c>
      <c r="C35" s="24">
        <v>8595558304073</v>
      </c>
      <c r="D35" s="24" t="s">
        <v>32</v>
      </c>
      <c r="E35" s="21">
        <v>24</v>
      </c>
      <c r="F35" s="21">
        <v>960</v>
      </c>
      <c r="G35" s="54" t="s">
        <v>21</v>
      </c>
      <c r="H35" s="22" t="s">
        <v>35</v>
      </c>
      <c r="I35" s="27">
        <v>399</v>
      </c>
      <c r="J35" s="26" t="str">
        <f t="shared" si="0"/>
        <v/>
      </c>
      <c r="K35" s="28" t="str">
        <f>IF(Tabulka36[[#This Row],[Sloupec9]] = "","",J35*1.21)</f>
        <v/>
      </c>
      <c r="L35" s="31"/>
      <c r="M35" s="29" t="str">
        <f t="shared" si="1"/>
        <v/>
      </c>
      <c r="N35" s="18" t="str">
        <f t="shared" si="2"/>
        <v/>
      </c>
      <c r="O35" s="39" t="str">
        <f t="shared" si="3"/>
        <v xml:space="preserve">displej 12 ks </v>
      </c>
    </row>
    <row r="36" spans="1:15" ht="15" customHeight="1">
      <c r="A36" s="40" t="s">
        <v>91</v>
      </c>
      <c r="B36" s="23" t="s">
        <v>92</v>
      </c>
      <c r="C36" s="24">
        <v>8595558304745</v>
      </c>
      <c r="D36" s="24" t="s">
        <v>32</v>
      </c>
      <c r="E36" s="21">
        <v>5</v>
      </c>
      <c r="F36" s="21">
        <v>240</v>
      </c>
      <c r="G36" s="54" t="s">
        <v>21</v>
      </c>
      <c r="H36" s="22" t="s">
        <v>51</v>
      </c>
      <c r="I36" s="27">
        <v>1399</v>
      </c>
      <c r="J36" s="26" t="str">
        <f t="shared" si="0"/>
        <v/>
      </c>
      <c r="K36" s="28" t="str">
        <f>IF(Tabulka36[[#This Row],[Sloupec9]] = "","",J36*1.21)</f>
        <v/>
      </c>
      <c r="L36" s="31"/>
      <c r="M36" s="29" t="str">
        <f t="shared" si="1"/>
        <v/>
      </c>
      <c r="N36" s="18" t="str">
        <f t="shared" si="2"/>
        <v/>
      </c>
      <c r="O36" s="39" t="str">
        <f t="shared" si="3"/>
        <v xml:space="preserve">novinka </v>
      </c>
    </row>
    <row r="37" spans="1:15" ht="15" customHeight="1">
      <c r="A37" s="40" t="s">
        <v>93</v>
      </c>
      <c r="B37" s="23" t="s">
        <v>94</v>
      </c>
      <c r="C37" s="24">
        <v>8595558300082</v>
      </c>
      <c r="D37" s="24" t="s">
        <v>32</v>
      </c>
      <c r="E37" s="21">
        <v>6</v>
      </c>
      <c r="F37" s="21">
        <v>180</v>
      </c>
      <c r="G37" s="54" t="s">
        <v>21</v>
      </c>
      <c r="H37" s="22" t="s">
        <v>64</v>
      </c>
      <c r="I37" s="27">
        <v>1199</v>
      </c>
      <c r="J37" s="26" t="str">
        <f t="shared" si="0"/>
        <v/>
      </c>
      <c r="K37" s="28" t="str">
        <f>IF(Tabulka36[[#This Row],[Sloupec9]] = "","",J37*1.21)</f>
        <v/>
      </c>
      <c r="L37" s="31"/>
      <c r="M37" s="29" t="str">
        <f t="shared" si="1"/>
        <v/>
      </c>
      <c r="N37" s="18" t="str">
        <f t="shared" si="2"/>
        <v/>
      </c>
      <c r="O37" s="39" t="str">
        <f t="shared" si="3"/>
        <v xml:space="preserve">poslední kusy </v>
      </c>
    </row>
    <row r="38" spans="1:15" ht="15" customHeight="1">
      <c r="A38" s="40" t="s">
        <v>95</v>
      </c>
      <c r="B38" s="23" t="s">
        <v>96</v>
      </c>
      <c r="C38" s="24">
        <v>8595558302512</v>
      </c>
      <c r="D38" s="24" t="s">
        <v>20</v>
      </c>
      <c r="E38" s="21">
        <v>6</v>
      </c>
      <c r="F38" s="21">
        <v>210</v>
      </c>
      <c r="G38" s="54" t="s">
        <v>21</v>
      </c>
      <c r="H38" s="22"/>
      <c r="I38" s="27">
        <v>749</v>
      </c>
      <c r="J38" s="26" t="str">
        <f t="shared" si="0"/>
        <v/>
      </c>
      <c r="K38" s="28" t="str">
        <f>IF(Tabulka36[[#This Row],[Sloupec9]] = "","",J38*1.21)</f>
        <v/>
      </c>
      <c r="L38" s="31"/>
      <c r="M38" s="29" t="str">
        <f t="shared" si="1"/>
        <v/>
      </c>
      <c r="N38" s="18" t="str">
        <f t="shared" si="2"/>
        <v/>
      </c>
      <c r="O38" s="39" t="str">
        <f t="shared" si="3"/>
        <v/>
      </c>
    </row>
    <row r="39" spans="1:15" ht="15" customHeight="1">
      <c r="A39" s="40" t="s">
        <v>97</v>
      </c>
      <c r="B39" s="23" t="s">
        <v>98</v>
      </c>
      <c r="C39" s="24">
        <v>8595558304165</v>
      </c>
      <c r="D39" s="24" t="s">
        <v>20</v>
      </c>
      <c r="E39" s="21">
        <v>6</v>
      </c>
      <c r="F39" s="21">
        <v>336</v>
      </c>
      <c r="G39" s="54" t="s">
        <v>21</v>
      </c>
      <c r="H39" s="22"/>
      <c r="I39" s="27">
        <v>699</v>
      </c>
      <c r="J39" s="26" t="str">
        <f t="shared" si="0"/>
        <v/>
      </c>
      <c r="K39" s="28" t="str">
        <f>IF(Tabulka36[[#This Row],[Sloupec9]] = "","",J39*1.21)</f>
        <v/>
      </c>
      <c r="L39" s="31"/>
      <c r="M39" s="29" t="str">
        <f t="shared" si="1"/>
        <v/>
      </c>
      <c r="N39" s="18" t="str">
        <f t="shared" si="2"/>
        <v/>
      </c>
      <c r="O39" s="39" t="str">
        <f t="shared" si="3"/>
        <v/>
      </c>
    </row>
    <row r="40" spans="1:15" ht="15" customHeight="1">
      <c r="A40" s="40" t="s">
        <v>99</v>
      </c>
      <c r="B40" s="23" t="s">
        <v>100</v>
      </c>
      <c r="C40" s="24">
        <v>8595558300877</v>
      </c>
      <c r="D40" s="24" t="s">
        <v>20</v>
      </c>
      <c r="E40" s="21">
        <v>12</v>
      </c>
      <c r="F40" s="21">
        <v>960</v>
      </c>
      <c r="G40" s="54" t="s">
        <v>21</v>
      </c>
      <c r="H40" s="22"/>
      <c r="I40" s="27">
        <v>429</v>
      </c>
      <c r="J40" s="26" t="str">
        <f t="shared" si="0"/>
        <v/>
      </c>
      <c r="K40" s="28" t="str">
        <f>IF(Tabulka36[[#This Row],[Sloupec9]] = "","",J40*1.21)</f>
        <v/>
      </c>
      <c r="L40" s="31"/>
      <c r="M40" s="29" t="str">
        <f t="shared" si="1"/>
        <v/>
      </c>
      <c r="N40" s="18" t="str">
        <f t="shared" si="2"/>
        <v/>
      </c>
      <c r="O40" s="39" t="str">
        <f t="shared" si="3"/>
        <v/>
      </c>
    </row>
    <row r="41" spans="1:15" ht="15" customHeight="1">
      <c r="A41" s="40" t="s">
        <v>101</v>
      </c>
      <c r="B41" s="19" t="s">
        <v>102</v>
      </c>
      <c r="C41" s="24">
        <v>8595558301041</v>
      </c>
      <c r="D41" s="24" t="s">
        <v>20</v>
      </c>
      <c r="E41" s="21">
        <v>12</v>
      </c>
      <c r="F41" s="21">
        <v>960</v>
      </c>
      <c r="G41" s="54" t="s">
        <v>21</v>
      </c>
      <c r="H41" s="22"/>
      <c r="I41" s="27">
        <v>379</v>
      </c>
      <c r="J41" s="26" t="str">
        <f t="shared" si="0"/>
        <v/>
      </c>
      <c r="K41" s="28" t="str">
        <f>IF(Tabulka36[[#This Row],[Sloupec9]] = "","",J41*1.21)</f>
        <v/>
      </c>
      <c r="L41" s="31"/>
      <c r="M41" s="29" t="str">
        <f t="shared" si="1"/>
        <v/>
      </c>
      <c r="N41" s="18" t="str">
        <f t="shared" si="2"/>
        <v/>
      </c>
      <c r="O41" s="39" t="str">
        <f t="shared" si="3"/>
        <v/>
      </c>
    </row>
    <row r="42" spans="1:15" ht="15" customHeight="1">
      <c r="A42" s="40" t="s">
        <v>103</v>
      </c>
      <c r="B42" s="23" t="s">
        <v>104</v>
      </c>
      <c r="C42" s="24">
        <v>8595558303137</v>
      </c>
      <c r="D42" s="24" t="s">
        <v>32</v>
      </c>
      <c r="E42" s="21">
        <v>60</v>
      </c>
      <c r="F42" s="21">
        <v>960</v>
      </c>
      <c r="G42" s="54" t="s">
        <v>21</v>
      </c>
      <c r="H42" s="22"/>
      <c r="I42" s="27">
        <v>229</v>
      </c>
      <c r="J42" s="26" t="str">
        <f t="shared" si="0"/>
        <v/>
      </c>
      <c r="K42" s="28" t="str">
        <f>IF(Tabulka36[[#This Row],[Sloupec9]] = "","",J42*1.21)</f>
        <v/>
      </c>
      <c r="L42" s="31"/>
      <c r="M42" s="29" t="str">
        <f t="shared" si="1"/>
        <v/>
      </c>
      <c r="N42" s="18" t="str">
        <f t="shared" si="2"/>
        <v/>
      </c>
      <c r="O42" s="39" t="str">
        <f t="shared" si="3"/>
        <v/>
      </c>
    </row>
    <row r="43" spans="1:15" ht="15" customHeight="1">
      <c r="A43" s="40" t="s">
        <v>105</v>
      </c>
      <c r="B43" s="23" t="s">
        <v>106</v>
      </c>
      <c r="C43" s="24">
        <v>8595558304004</v>
      </c>
      <c r="D43" s="24" t="s">
        <v>32</v>
      </c>
      <c r="E43" s="21">
        <v>60</v>
      </c>
      <c r="F43" s="21">
        <v>960</v>
      </c>
      <c r="G43" s="54" t="s">
        <v>21</v>
      </c>
      <c r="H43" s="22"/>
      <c r="I43" s="27">
        <v>229</v>
      </c>
      <c r="J43" s="26" t="str">
        <f t="shared" si="0"/>
        <v/>
      </c>
      <c r="K43" s="28" t="str">
        <f>IF(Tabulka36[[#This Row],[Sloupec9]] = "","",J43*1.21)</f>
        <v/>
      </c>
      <c r="L43" s="31"/>
      <c r="M43" s="29" t="str">
        <f t="shared" si="1"/>
        <v/>
      </c>
      <c r="N43" s="18" t="str">
        <f t="shared" si="2"/>
        <v/>
      </c>
      <c r="O43" s="39" t="str">
        <f t="shared" si="3"/>
        <v/>
      </c>
    </row>
    <row r="44" spans="1:15" ht="15" customHeight="1">
      <c r="A44" s="40" t="s">
        <v>107</v>
      </c>
      <c r="B44" s="23" t="s">
        <v>108</v>
      </c>
      <c r="C44" s="24">
        <v>8595558304356</v>
      </c>
      <c r="D44" s="24" t="s">
        <v>32</v>
      </c>
      <c r="E44" s="21">
        <v>60</v>
      </c>
      <c r="F44" s="21">
        <v>960</v>
      </c>
      <c r="G44" s="54" t="s">
        <v>21</v>
      </c>
      <c r="H44" s="22"/>
      <c r="I44" s="27">
        <v>229</v>
      </c>
      <c r="J44" s="26" t="str">
        <f t="shared" si="0"/>
        <v/>
      </c>
      <c r="K44" s="28" t="str">
        <f>IF(Tabulka36[[#This Row],[Sloupec9]] = "","",J44*1.21)</f>
        <v/>
      </c>
      <c r="L44" s="31"/>
      <c r="M44" s="29" t="str">
        <f t="shared" si="1"/>
        <v/>
      </c>
      <c r="N44" s="18" t="str">
        <f t="shared" si="2"/>
        <v/>
      </c>
      <c r="O44" s="39" t="str">
        <f t="shared" si="3"/>
        <v/>
      </c>
    </row>
    <row r="45" spans="1:15" ht="15" customHeight="1">
      <c r="A45" s="40" t="s">
        <v>109</v>
      </c>
      <c r="B45" s="23" t="s">
        <v>110</v>
      </c>
      <c r="C45" s="24">
        <v>8595558303045</v>
      </c>
      <c r="D45" s="24" t="s">
        <v>32</v>
      </c>
      <c r="E45" s="21">
        <v>60</v>
      </c>
      <c r="F45" s="21">
        <v>960</v>
      </c>
      <c r="G45" s="54" t="s">
        <v>21</v>
      </c>
      <c r="H45" s="22"/>
      <c r="I45" s="27">
        <v>229</v>
      </c>
      <c r="J45" s="26" t="str">
        <f t="shared" si="0"/>
        <v/>
      </c>
      <c r="K45" s="28" t="str">
        <f>IF(Tabulka36[[#This Row],[Sloupec9]] = "","",J45*1.21)</f>
        <v/>
      </c>
      <c r="L45" s="31"/>
      <c r="M45" s="29" t="str">
        <f t="shared" si="1"/>
        <v/>
      </c>
      <c r="N45" s="18" t="str">
        <f t="shared" si="2"/>
        <v/>
      </c>
      <c r="O45" s="39" t="str">
        <f t="shared" si="3"/>
        <v/>
      </c>
    </row>
    <row r="46" spans="1:15" ht="15" customHeight="1">
      <c r="A46" s="40" t="s">
        <v>111</v>
      </c>
      <c r="B46" s="19" t="s">
        <v>112</v>
      </c>
      <c r="C46" s="24">
        <v>8595558303120</v>
      </c>
      <c r="D46" s="24" t="s">
        <v>32</v>
      </c>
      <c r="E46" s="21">
        <v>60</v>
      </c>
      <c r="F46" s="21">
        <v>960</v>
      </c>
      <c r="G46" s="54" t="s">
        <v>21</v>
      </c>
      <c r="H46" s="22"/>
      <c r="I46" s="27">
        <v>229</v>
      </c>
      <c r="J46" s="26" t="str">
        <f t="shared" si="0"/>
        <v/>
      </c>
      <c r="K46" s="28" t="str">
        <f>IF(Tabulka36[[#This Row],[Sloupec9]] = "","",J46*1.21)</f>
        <v/>
      </c>
      <c r="L46" s="31"/>
      <c r="M46" s="29" t="str">
        <f t="shared" si="1"/>
        <v/>
      </c>
      <c r="N46" s="18" t="str">
        <f t="shared" si="2"/>
        <v/>
      </c>
      <c r="O46" s="39" t="str">
        <f t="shared" si="3"/>
        <v/>
      </c>
    </row>
    <row r="47" spans="1:15" ht="15" customHeight="1">
      <c r="A47" s="40" t="s">
        <v>113</v>
      </c>
      <c r="B47" s="19" t="s">
        <v>114</v>
      </c>
      <c r="C47" s="24">
        <v>8595558303441</v>
      </c>
      <c r="D47" s="24" t="s">
        <v>32</v>
      </c>
      <c r="E47" s="21">
        <v>60</v>
      </c>
      <c r="F47" s="21">
        <v>960</v>
      </c>
      <c r="G47" s="54" t="s">
        <v>21</v>
      </c>
      <c r="H47" s="22"/>
      <c r="I47" s="27">
        <v>229</v>
      </c>
      <c r="J47" s="26" t="str">
        <f t="shared" si="0"/>
        <v/>
      </c>
      <c r="K47" s="28" t="str">
        <f>IF(Tabulka36[[#This Row],[Sloupec9]] = "","",J47*1.21)</f>
        <v/>
      </c>
      <c r="L47" s="31"/>
      <c r="M47" s="29" t="str">
        <f t="shared" si="1"/>
        <v/>
      </c>
      <c r="N47" s="18" t="str">
        <f t="shared" si="2"/>
        <v/>
      </c>
      <c r="O47" s="39" t="str">
        <f t="shared" si="3"/>
        <v/>
      </c>
    </row>
    <row r="48" spans="1:15" ht="15" customHeight="1">
      <c r="A48" s="40" t="s">
        <v>115</v>
      </c>
      <c r="B48" s="19" t="s">
        <v>116</v>
      </c>
      <c r="C48" s="24">
        <v>8595558302758</v>
      </c>
      <c r="D48" s="24" t="s">
        <v>32</v>
      </c>
      <c r="E48" s="21">
        <v>60</v>
      </c>
      <c r="F48" s="21">
        <v>960</v>
      </c>
      <c r="G48" s="54" t="s">
        <v>21</v>
      </c>
      <c r="H48" s="22"/>
      <c r="I48" s="27">
        <v>229</v>
      </c>
      <c r="J48" s="26" t="str">
        <f t="shared" si="0"/>
        <v/>
      </c>
      <c r="K48" s="28" t="str">
        <f>IF(Tabulka36[[#This Row],[Sloupec9]] = "","",J48*1.21)</f>
        <v/>
      </c>
      <c r="L48" s="31"/>
      <c r="M48" s="29" t="str">
        <f t="shared" si="1"/>
        <v/>
      </c>
      <c r="N48" s="18" t="str">
        <f t="shared" si="2"/>
        <v/>
      </c>
      <c r="O48" s="39" t="str">
        <f t="shared" si="3"/>
        <v/>
      </c>
    </row>
    <row r="49" spans="1:15" ht="15" customHeight="1">
      <c r="A49" s="40" t="s">
        <v>117</v>
      </c>
      <c r="B49" s="19" t="s">
        <v>118</v>
      </c>
      <c r="C49" s="24">
        <v>8595558302765</v>
      </c>
      <c r="D49" s="24" t="s">
        <v>32</v>
      </c>
      <c r="E49" s="21">
        <v>60</v>
      </c>
      <c r="F49" s="21">
        <v>960</v>
      </c>
      <c r="G49" s="54" t="s">
        <v>21</v>
      </c>
      <c r="H49" s="22"/>
      <c r="I49" s="27">
        <v>229</v>
      </c>
      <c r="J49" s="26" t="str">
        <f t="shared" si="0"/>
        <v/>
      </c>
      <c r="K49" s="28" t="str">
        <f>IF(Tabulka36[[#This Row],[Sloupec9]] = "","",J49*1.21)</f>
        <v/>
      </c>
      <c r="L49" s="31"/>
      <c r="M49" s="29" t="str">
        <f t="shared" si="1"/>
        <v/>
      </c>
      <c r="N49" s="18" t="str">
        <f t="shared" si="2"/>
        <v/>
      </c>
      <c r="O49" s="39" t="str">
        <f t="shared" si="3"/>
        <v/>
      </c>
    </row>
    <row r="50" spans="1:15" ht="15" customHeight="1">
      <c r="A50" s="40" t="s">
        <v>119</v>
      </c>
      <c r="B50" s="19" t="s">
        <v>120</v>
      </c>
      <c r="C50" s="24">
        <v>8595558303458</v>
      </c>
      <c r="D50" s="24" t="s">
        <v>32</v>
      </c>
      <c r="E50" s="21">
        <v>60</v>
      </c>
      <c r="F50" s="21">
        <v>960</v>
      </c>
      <c r="G50" s="54" t="s">
        <v>21</v>
      </c>
      <c r="H50" s="22"/>
      <c r="I50" s="27">
        <v>229</v>
      </c>
      <c r="J50" s="26" t="str">
        <f t="shared" si="0"/>
        <v/>
      </c>
      <c r="K50" s="28" t="str">
        <f>IF(Tabulka36[[#This Row],[Sloupec9]] = "","",J50*1.21)</f>
        <v/>
      </c>
      <c r="L50" s="31"/>
      <c r="M50" s="29" t="str">
        <f t="shared" si="1"/>
        <v/>
      </c>
      <c r="N50" s="18" t="str">
        <f t="shared" si="2"/>
        <v/>
      </c>
      <c r="O50" s="39" t="str">
        <f t="shared" si="3"/>
        <v/>
      </c>
    </row>
    <row r="51" spans="1:15" ht="15" customHeight="1">
      <c r="A51" s="40" t="s">
        <v>121</v>
      </c>
      <c r="B51" s="19" t="s">
        <v>122</v>
      </c>
      <c r="C51" s="24">
        <v>8595558303434</v>
      </c>
      <c r="D51" s="24" t="s">
        <v>32</v>
      </c>
      <c r="E51" s="21">
        <v>60</v>
      </c>
      <c r="F51" s="21">
        <v>960</v>
      </c>
      <c r="G51" s="54" t="s">
        <v>21</v>
      </c>
      <c r="H51" s="22" t="s">
        <v>64</v>
      </c>
      <c r="I51" s="27">
        <v>229</v>
      </c>
      <c r="J51" s="26" t="str">
        <f t="shared" si="0"/>
        <v/>
      </c>
      <c r="K51" s="28" t="str">
        <f>IF(Tabulka36[[#This Row],[Sloupec9]] = "","",J51*1.21)</f>
        <v/>
      </c>
      <c r="L51" s="31"/>
      <c r="M51" s="29" t="str">
        <f t="shared" si="1"/>
        <v/>
      </c>
      <c r="N51" s="18" t="str">
        <f t="shared" si="2"/>
        <v/>
      </c>
      <c r="O51" s="39" t="str">
        <f t="shared" si="3"/>
        <v xml:space="preserve">poslední kusy </v>
      </c>
    </row>
    <row r="52" spans="1:15" ht="15" customHeight="1">
      <c r="A52" s="40" t="s">
        <v>123</v>
      </c>
      <c r="B52" s="19" t="s">
        <v>124</v>
      </c>
      <c r="C52" s="24">
        <v>8595558304349</v>
      </c>
      <c r="D52" s="24" t="s">
        <v>32</v>
      </c>
      <c r="E52" s="21">
        <v>60</v>
      </c>
      <c r="F52" s="46">
        <v>960</v>
      </c>
      <c r="G52" s="54" t="s">
        <v>21</v>
      </c>
      <c r="H52" s="22" t="s">
        <v>64</v>
      </c>
      <c r="I52" s="22">
        <v>229</v>
      </c>
      <c r="J52" s="44" t="str">
        <f t="shared" ref="J52:J64" si="7">IF($O$2 = 0,"",IF(G52 = "brutto",I52/1.21*(100-$O$2)/100,I52/1.21*(75)/100))</f>
        <v/>
      </c>
      <c r="K52" s="45" t="str">
        <f>IF(Tabulka36[[#This Row],[Sloupec9]] = "","",J52*1.21)</f>
        <v/>
      </c>
      <c r="L52" s="31"/>
      <c r="M52" s="29" t="str">
        <f t="shared" ref="M52:M64" si="8">IF(J52 = "",IF(L52 = "","",I52*L52/1.21),IF(L52 = "","",J52*L52))</f>
        <v/>
      </c>
      <c r="N52" s="18" t="str">
        <f t="shared" ref="N52:N64" si="9">IF(J52 = "",IF(L52 = "","",I52*L52),IF(L52 = "","",K52*L52))</f>
        <v/>
      </c>
      <c r="O52" s="39" t="str">
        <f t="shared" si="3"/>
        <v xml:space="preserve">poslední kusy </v>
      </c>
    </row>
    <row r="53" spans="1:15" ht="15" customHeight="1">
      <c r="A53" s="40" t="s">
        <v>125</v>
      </c>
      <c r="B53" s="19" t="s">
        <v>126</v>
      </c>
      <c r="C53" s="24">
        <v>8595558304936</v>
      </c>
      <c r="D53" s="24" t="s">
        <v>20</v>
      </c>
      <c r="E53" s="21">
        <v>6</v>
      </c>
      <c r="F53" s="46">
        <v>840</v>
      </c>
      <c r="G53" s="54" t="s">
        <v>21</v>
      </c>
      <c r="H53" s="22" t="s">
        <v>51</v>
      </c>
      <c r="I53" s="22">
        <v>699</v>
      </c>
      <c r="J53" s="44" t="str">
        <f t="shared" si="7"/>
        <v/>
      </c>
      <c r="K53" s="45" t="str">
        <f>IF(Tabulka36[[#This Row],[Sloupec9]] = "","",J53*1.21)</f>
        <v/>
      </c>
      <c r="L53" s="31"/>
      <c r="M53" s="29" t="str">
        <f t="shared" si="8"/>
        <v/>
      </c>
      <c r="N53" s="18" t="str">
        <f t="shared" si="9"/>
        <v/>
      </c>
      <c r="O53" s="39" t="str">
        <f t="shared" si="3"/>
        <v xml:space="preserve">novinka </v>
      </c>
    </row>
    <row r="54" spans="1:15" ht="15" customHeight="1">
      <c r="A54" s="40" t="s">
        <v>127</v>
      </c>
      <c r="B54" s="19" t="s">
        <v>128</v>
      </c>
      <c r="C54" s="24">
        <v>8595558304134</v>
      </c>
      <c r="D54" s="24" t="s">
        <v>20</v>
      </c>
      <c r="E54" s="21">
        <v>6</v>
      </c>
      <c r="F54" s="46">
        <v>324</v>
      </c>
      <c r="G54" s="54" t="s">
        <v>21</v>
      </c>
      <c r="H54" s="22"/>
      <c r="I54" s="22">
        <v>699</v>
      </c>
      <c r="J54" s="44" t="str">
        <f t="shared" si="7"/>
        <v/>
      </c>
      <c r="K54" s="45" t="str">
        <f>IF(Tabulka36[[#This Row],[Sloupec9]] = "","",J54*1.21)</f>
        <v/>
      </c>
      <c r="L54" s="31"/>
      <c r="M54" s="29" t="str">
        <f t="shared" si="8"/>
        <v/>
      </c>
      <c r="N54" s="18" t="str">
        <f t="shared" si="9"/>
        <v/>
      </c>
      <c r="O54" s="39" t="str">
        <f t="shared" si="3"/>
        <v/>
      </c>
    </row>
    <row r="55" spans="1:15" ht="15" customHeight="1">
      <c r="A55" s="40" t="s">
        <v>129</v>
      </c>
      <c r="B55" s="19" t="s">
        <v>130</v>
      </c>
      <c r="C55" s="24">
        <v>8595558304141</v>
      </c>
      <c r="D55" s="24" t="s">
        <v>20</v>
      </c>
      <c r="E55" s="21">
        <v>6</v>
      </c>
      <c r="F55" s="46">
        <v>324</v>
      </c>
      <c r="G55" s="54" t="s">
        <v>21</v>
      </c>
      <c r="H55" s="22"/>
      <c r="I55" s="22">
        <v>699</v>
      </c>
      <c r="J55" s="44" t="str">
        <f t="shared" si="7"/>
        <v/>
      </c>
      <c r="K55" s="45" t="str">
        <f>IF(Tabulka36[[#This Row],[Sloupec9]] = "","",J55*1.21)</f>
        <v/>
      </c>
      <c r="L55" s="31"/>
      <c r="M55" s="29" t="str">
        <f t="shared" si="8"/>
        <v/>
      </c>
      <c r="N55" s="18" t="str">
        <f t="shared" si="9"/>
        <v/>
      </c>
      <c r="O55" s="39" t="str">
        <f t="shared" si="3"/>
        <v/>
      </c>
    </row>
    <row r="56" spans="1:15" ht="15" customHeight="1">
      <c r="A56" s="40" t="s">
        <v>131</v>
      </c>
      <c r="B56" s="19" t="s">
        <v>132</v>
      </c>
      <c r="C56" s="24">
        <v>8595558304332</v>
      </c>
      <c r="D56" s="24" t="s">
        <v>20</v>
      </c>
      <c r="E56" s="21">
        <v>40</v>
      </c>
      <c r="F56" s="46">
        <v>960</v>
      </c>
      <c r="G56" s="54" t="s">
        <v>21</v>
      </c>
      <c r="H56" s="22" t="s">
        <v>51</v>
      </c>
      <c r="I56" s="22">
        <v>299</v>
      </c>
      <c r="J56" s="44" t="str">
        <f t="shared" si="7"/>
        <v/>
      </c>
      <c r="K56" s="45" t="str">
        <f>IF(Tabulka36[[#This Row],[Sloupec9]] = "","",J56*1.21)</f>
        <v/>
      </c>
      <c r="L56" s="31"/>
      <c r="M56" s="29" t="str">
        <f t="shared" si="8"/>
        <v/>
      </c>
      <c r="N56" s="18" t="str">
        <f t="shared" si="9"/>
        <v/>
      </c>
      <c r="O56" s="39" t="str">
        <f t="shared" si="3"/>
        <v xml:space="preserve">novinka </v>
      </c>
    </row>
    <row r="57" spans="1:15" ht="15" customHeight="1">
      <c r="A57" s="40" t="s">
        <v>133</v>
      </c>
      <c r="B57" s="19" t="s">
        <v>134</v>
      </c>
      <c r="C57" s="24">
        <v>8595558302529</v>
      </c>
      <c r="D57" s="24" t="s">
        <v>20</v>
      </c>
      <c r="E57" s="21">
        <v>24</v>
      </c>
      <c r="F57" s="46">
        <v>960</v>
      </c>
      <c r="G57" s="54" t="s">
        <v>21</v>
      </c>
      <c r="H57" s="22"/>
      <c r="I57" s="22">
        <v>339</v>
      </c>
      <c r="J57" s="44" t="str">
        <f t="shared" si="7"/>
        <v/>
      </c>
      <c r="K57" s="45" t="str">
        <f>IF(Tabulka36[[#This Row],[Sloupec9]] = "","",J57*1.21)</f>
        <v/>
      </c>
      <c r="L57" s="31"/>
      <c r="M57" s="29" t="str">
        <f t="shared" si="8"/>
        <v/>
      </c>
      <c r="N57" s="18" t="str">
        <f t="shared" si="9"/>
        <v/>
      </c>
      <c r="O57" s="39" t="str">
        <f t="shared" si="3"/>
        <v/>
      </c>
    </row>
    <row r="58" spans="1:15" ht="15" customHeight="1">
      <c r="A58" s="40" t="s">
        <v>135</v>
      </c>
      <c r="B58" s="19" t="s">
        <v>136</v>
      </c>
      <c r="C58" s="24">
        <v>8595558304493</v>
      </c>
      <c r="D58" s="24" t="s">
        <v>32</v>
      </c>
      <c r="E58" s="21">
        <v>6</v>
      </c>
      <c r="F58" s="46">
        <v>234</v>
      </c>
      <c r="G58" s="54" t="s">
        <v>21</v>
      </c>
      <c r="H58" s="22" t="s">
        <v>137</v>
      </c>
      <c r="I58" s="22">
        <v>1199</v>
      </c>
      <c r="J58" s="44" t="str">
        <f t="shared" si="7"/>
        <v/>
      </c>
      <c r="K58" s="45" t="str">
        <f>IF(Tabulka36[[#This Row],[Sloupec9]] = "","",J58*1.21)</f>
        <v/>
      </c>
      <c r="L58" s="31"/>
      <c r="M58" s="29" t="str">
        <f t="shared" si="8"/>
        <v/>
      </c>
      <c r="N58" s="18" t="str">
        <f t="shared" si="9"/>
        <v/>
      </c>
      <c r="O58" s="39" t="str">
        <f t="shared" si="3"/>
        <v xml:space="preserve">opět skladem </v>
      </c>
    </row>
    <row r="59" spans="1:15" ht="15" customHeight="1">
      <c r="A59" s="40" t="s">
        <v>138</v>
      </c>
      <c r="B59" s="19" t="s">
        <v>139</v>
      </c>
      <c r="C59" s="24">
        <v>8595558302604</v>
      </c>
      <c r="D59" s="24" t="s">
        <v>20</v>
      </c>
      <c r="E59" s="21">
        <v>6</v>
      </c>
      <c r="F59" s="46">
        <v>528</v>
      </c>
      <c r="G59" s="54" t="s">
        <v>21</v>
      </c>
      <c r="H59" s="22"/>
      <c r="I59" s="22">
        <v>599</v>
      </c>
      <c r="J59" s="44" t="str">
        <f t="shared" si="7"/>
        <v/>
      </c>
      <c r="K59" s="45" t="str">
        <f>IF(Tabulka36[[#This Row],[Sloupec9]] = "","",J59*1.21)</f>
        <v/>
      </c>
      <c r="L59" s="31"/>
      <c r="M59" s="29" t="str">
        <f t="shared" si="8"/>
        <v/>
      </c>
      <c r="N59" s="18" t="str">
        <f t="shared" si="9"/>
        <v/>
      </c>
      <c r="O59" s="39" t="str">
        <f t="shared" si="3"/>
        <v/>
      </c>
    </row>
    <row r="60" spans="1:15" ht="15" customHeight="1">
      <c r="A60" s="40" t="s">
        <v>140</v>
      </c>
      <c r="B60" s="19" t="s">
        <v>141</v>
      </c>
      <c r="C60" s="24">
        <v>8595558304929</v>
      </c>
      <c r="D60" s="24" t="s">
        <v>20</v>
      </c>
      <c r="E60" s="21">
        <v>6</v>
      </c>
      <c r="F60" s="46">
        <v>384</v>
      </c>
      <c r="G60" s="54" t="s">
        <v>21</v>
      </c>
      <c r="H60" s="22" t="s">
        <v>51</v>
      </c>
      <c r="I60" s="22">
        <v>849</v>
      </c>
      <c r="J60" s="44" t="str">
        <f t="shared" si="7"/>
        <v/>
      </c>
      <c r="K60" s="45" t="str">
        <f>IF(Tabulka36[[#This Row],[Sloupec9]] = "","",J60*1.21)</f>
        <v/>
      </c>
      <c r="L60" s="31"/>
      <c r="M60" s="29" t="str">
        <f t="shared" si="8"/>
        <v/>
      </c>
      <c r="N60" s="18" t="str">
        <f t="shared" si="9"/>
        <v/>
      </c>
      <c r="O60" s="39" t="str">
        <f t="shared" si="3"/>
        <v xml:space="preserve">novinka </v>
      </c>
    </row>
    <row r="61" spans="1:15" ht="15" customHeight="1">
      <c r="A61" s="40" t="s">
        <v>142</v>
      </c>
      <c r="B61" s="19" t="s">
        <v>143</v>
      </c>
      <c r="C61" s="24">
        <v>8595558303342</v>
      </c>
      <c r="D61" s="24" t="s">
        <v>20</v>
      </c>
      <c r="E61" s="21">
        <v>6</v>
      </c>
      <c r="F61" s="46">
        <v>672</v>
      </c>
      <c r="G61" s="54" t="s">
        <v>21</v>
      </c>
      <c r="H61" s="22" t="s">
        <v>144</v>
      </c>
      <c r="I61" s="22">
        <v>549</v>
      </c>
      <c r="J61" s="44" t="str">
        <f t="shared" si="7"/>
        <v/>
      </c>
      <c r="K61" s="45" t="str">
        <f>IF(Tabulka36[[#This Row],[Sloupec9]] = "","",J61*1.21)</f>
        <v/>
      </c>
      <c r="L61" s="31"/>
      <c r="M61" s="29" t="str">
        <f t="shared" si="8"/>
        <v/>
      </c>
      <c r="N61" s="18" t="str">
        <f t="shared" si="9"/>
        <v/>
      </c>
      <c r="O61" s="39" t="str">
        <f t="shared" si="3"/>
        <v xml:space="preserve">opět skladem nová cena </v>
      </c>
    </row>
    <row r="62" spans="1:15" ht="15" customHeight="1">
      <c r="A62" s="40" t="s">
        <v>145</v>
      </c>
      <c r="B62" s="19" t="s">
        <v>146</v>
      </c>
      <c r="C62" s="24">
        <v>8595558304400</v>
      </c>
      <c r="D62" s="24" t="s">
        <v>20</v>
      </c>
      <c r="E62" s="21">
        <v>6</v>
      </c>
      <c r="F62" s="46">
        <v>336</v>
      </c>
      <c r="G62" s="54" t="s">
        <v>21</v>
      </c>
      <c r="H62" s="22" t="s">
        <v>64</v>
      </c>
      <c r="I62" s="22">
        <v>699</v>
      </c>
      <c r="J62" s="44" t="str">
        <f t="shared" si="7"/>
        <v/>
      </c>
      <c r="K62" s="45" t="str">
        <f>IF(Tabulka36[[#This Row],[Sloupec9]] = "","",J62*1.21)</f>
        <v/>
      </c>
      <c r="L62" s="31"/>
      <c r="M62" s="29" t="str">
        <f t="shared" si="8"/>
        <v/>
      </c>
      <c r="N62" s="18" t="str">
        <f t="shared" si="9"/>
        <v/>
      </c>
      <c r="O62" s="39" t="str">
        <f t="shared" si="3"/>
        <v xml:space="preserve">poslední kusy </v>
      </c>
    </row>
    <row r="63" spans="1:15" ht="15" customHeight="1">
      <c r="A63" s="40" t="s">
        <v>147</v>
      </c>
      <c r="B63" s="19" t="s">
        <v>148</v>
      </c>
      <c r="C63" s="24">
        <v>8595558303823</v>
      </c>
      <c r="D63" s="24" t="s">
        <v>32</v>
      </c>
      <c r="E63" s="21">
        <v>8</v>
      </c>
      <c r="F63" s="46">
        <v>504</v>
      </c>
      <c r="G63" s="54" t="s">
        <v>21</v>
      </c>
      <c r="H63" s="22"/>
      <c r="I63" s="22">
        <v>799</v>
      </c>
      <c r="J63" s="44" t="str">
        <f t="shared" si="7"/>
        <v/>
      </c>
      <c r="K63" s="45" t="str">
        <f>IF(Tabulka36[[#This Row],[Sloupec9]] = "","",J63*1.21)</f>
        <v/>
      </c>
      <c r="L63" s="31"/>
      <c r="M63" s="29" t="str">
        <f t="shared" si="8"/>
        <v/>
      </c>
      <c r="N63" s="18" t="str">
        <f t="shared" si="9"/>
        <v/>
      </c>
      <c r="O63" s="39" t="str">
        <f t="shared" si="3"/>
        <v/>
      </c>
    </row>
    <row r="64" spans="1:15" ht="15" customHeight="1">
      <c r="A64" s="40" t="s">
        <v>149</v>
      </c>
      <c r="B64" s="19" t="s">
        <v>150</v>
      </c>
      <c r="C64" s="24">
        <v>8595558303373</v>
      </c>
      <c r="D64" s="24" t="s">
        <v>20</v>
      </c>
      <c r="E64" s="21">
        <v>6</v>
      </c>
      <c r="F64" s="46">
        <v>864</v>
      </c>
      <c r="G64" s="54" t="s">
        <v>21</v>
      </c>
      <c r="H64" s="22"/>
      <c r="I64" s="22">
        <v>499</v>
      </c>
      <c r="J64" s="44" t="str">
        <f t="shared" si="7"/>
        <v/>
      </c>
      <c r="K64" s="45" t="str">
        <f>IF(Tabulka36[[#This Row],[Sloupec9]] = "","",J64*1.21)</f>
        <v/>
      </c>
      <c r="L64" s="31"/>
      <c r="M64" s="29" t="str">
        <f t="shared" si="8"/>
        <v/>
      </c>
      <c r="N64" s="18" t="str">
        <f t="shared" si="9"/>
        <v/>
      </c>
      <c r="O64" s="39" t="str">
        <f t="shared" si="3"/>
        <v/>
      </c>
    </row>
    <row r="65" spans="1:15" ht="15" customHeight="1">
      <c r="A65" s="40" t="s">
        <v>151</v>
      </c>
      <c r="B65" s="19" t="s">
        <v>152</v>
      </c>
      <c r="C65" s="24">
        <v>8595558304943</v>
      </c>
      <c r="D65" s="24" t="s">
        <v>32</v>
      </c>
      <c r="E65" s="21">
        <v>6</v>
      </c>
      <c r="F65" s="21">
        <v>336</v>
      </c>
      <c r="G65" s="54" t="s">
        <v>21</v>
      </c>
      <c r="H65" s="22" t="s">
        <v>51</v>
      </c>
      <c r="I65" s="27">
        <v>799</v>
      </c>
      <c r="J65" s="26" t="str">
        <f t="shared" si="0"/>
        <v/>
      </c>
      <c r="K65" s="28" t="str">
        <f>IF(Tabulka36[[#This Row],[Sloupec9]] = "","",J65*1.21)</f>
        <v/>
      </c>
      <c r="L65" s="31"/>
      <c r="M65" s="29" t="str">
        <f t="shared" si="1"/>
        <v/>
      </c>
      <c r="N65" s="18" t="str">
        <f t="shared" si="2"/>
        <v/>
      </c>
      <c r="O65" s="39" t="str">
        <f t="shared" si="3"/>
        <v xml:space="preserve">novinka </v>
      </c>
    </row>
    <row r="66" spans="1:15" ht="15" customHeight="1">
      <c r="A66" s="40" t="s">
        <v>153</v>
      </c>
      <c r="B66" s="19" t="s">
        <v>154</v>
      </c>
      <c r="C66" s="24">
        <v>8595558303397</v>
      </c>
      <c r="D66" s="24" t="s">
        <v>32</v>
      </c>
      <c r="E66" s="21">
        <v>6</v>
      </c>
      <c r="F66" s="21">
        <v>180</v>
      </c>
      <c r="G66" s="54" t="s">
        <v>21</v>
      </c>
      <c r="H66" s="22"/>
      <c r="I66" s="27">
        <v>999</v>
      </c>
      <c r="J66" s="26" t="str">
        <f t="shared" si="0"/>
        <v/>
      </c>
      <c r="K66" s="28" t="str">
        <f>IF(Tabulka36[[#This Row],[Sloupec9]] = "","",J66*1.21)</f>
        <v/>
      </c>
      <c r="L66" s="31"/>
      <c r="M66" s="29" t="str">
        <f t="shared" si="1"/>
        <v/>
      </c>
      <c r="N66" s="18" t="str">
        <f t="shared" si="2"/>
        <v/>
      </c>
      <c r="O66" s="39" t="str">
        <f t="shared" si="3"/>
        <v/>
      </c>
    </row>
    <row r="67" spans="1:15" ht="15" customHeight="1">
      <c r="A67" s="40" t="s">
        <v>155</v>
      </c>
      <c r="B67" s="19" t="s">
        <v>156</v>
      </c>
      <c r="C67" s="24">
        <v>8595558302239</v>
      </c>
      <c r="D67" s="24" t="s">
        <v>32</v>
      </c>
      <c r="E67" s="21">
        <v>16</v>
      </c>
      <c r="F67" s="21">
        <v>480</v>
      </c>
      <c r="G67" s="54" t="s">
        <v>21</v>
      </c>
      <c r="H67" s="22"/>
      <c r="I67" s="27">
        <v>599</v>
      </c>
      <c r="J67" s="26" t="str">
        <f t="shared" si="0"/>
        <v/>
      </c>
      <c r="K67" s="28" t="str">
        <f>IF(Tabulka36[[#This Row],[Sloupec9]] = "","",J67*1.21)</f>
        <v/>
      </c>
      <c r="L67" s="31"/>
      <c r="M67" s="29" t="str">
        <f t="shared" si="1"/>
        <v/>
      </c>
      <c r="N67" s="18" t="str">
        <f t="shared" si="2"/>
        <v/>
      </c>
      <c r="O67" s="39" t="str">
        <f t="shared" si="3"/>
        <v/>
      </c>
    </row>
    <row r="68" spans="1:15" ht="15" customHeight="1">
      <c r="A68" s="40" t="s">
        <v>157</v>
      </c>
      <c r="B68" s="19" t="s">
        <v>158</v>
      </c>
      <c r="C68" s="24">
        <v>8595558303250</v>
      </c>
      <c r="D68" s="24" t="s">
        <v>32</v>
      </c>
      <c r="E68" s="21">
        <v>6</v>
      </c>
      <c r="F68" s="21">
        <v>180</v>
      </c>
      <c r="G68" s="54" t="s">
        <v>21</v>
      </c>
      <c r="H68" s="22"/>
      <c r="I68" s="27">
        <v>999</v>
      </c>
      <c r="J68" s="26" t="str">
        <f t="shared" si="0"/>
        <v/>
      </c>
      <c r="K68" s="28" t="str">
        <f>IF(Tabulka36[[#This Row],[Sloupec9]] = "","",J68*1.21)</f>
        <v/>
      </c>
      <c r="L68" s="31"/>
      <c r="M68" s="29" t="str">
        <f t="shared" si="1"/>
        <v/>
      </c>
      <c r="N68" s="18" t="str">
        <f t="shared" si="2"/>
        <v/>
      </c>
      <c r="O68" s="39" t="str">
        <f t="shared" ref="O68:O134" si="10">IF(H68 = "","", H68)</f>
        <v/>
      </c>
    </row>
    <row r="69" spans="1:15" ht="15" customHeight="1">
      <c r="A69" s="40" t="s">
        <v>159</v>
      </c>
      <c r="B69" s="19" t="s">
        <v>160</v>
      </c>
      <c r="C69" s="24">
        <v>8595558303878</v>
      </c>
      <c r="D69" s="24" t="s">
        <v>32</v>
      </c>
      <c r="E69" s="21">
        <v>6</v>
      </c>
      <c r="F69" s="21">
        <v>480</v>
      </c>
      <c r="G69" s="54" t="s">
        <v>21</v>
      </c>
      <c r="H69" s="22" t="s">
        <v>64</v>
      </c>
      <c r="I69" s="27">
        <v>799</v>
      </c>
      <c r="J69" s="26" t="str">
        <f t="shared" si="0"/>
        <v/>
      </c>
      <c r="K69" s="28" t="str">
        <f>IF(Tabulka36[[#This Row],[Sloupec9]] = "","",J69*1.21)</f>
        <v/>
      </c>
      <c r="L69" s="31"/>
      <c r="M69" s="29" t="str">
        <f t="shared" si="1"/>
        <v/>
      </c>
      <c r="N69" s="18" t="str">
        <f t="shared" si="2"/>
        <v/>
      </c>
      <c r="O69" s="39" t="str">
        <f t="shared" si="10"/>
        <v xml:space="preserve">poslední kusy </v>
      </c>
    </row>
    <row r="70" spans="1:15" ht="15" customHeight="1">
      <c r="A70" s="40" t="s">
        <v>161</v>
      </c>
      <c r="B70" s="19" t="s">
        <v>162</v>
      </c>
      <c r="C70" s="24">
        <v>8595558302970</v>
      </c>
      <c r="D70" s="24" t="s">
        <v>32</v>
      </c>
      <c r="E70" s="21">
        <v>16</v>
      </c>
      <c r="F70" s="21">
        <v>480</v>
      </c>
      <c r="G70" s="54" t="s">
        <v>21</v>
      </c>
      <c r="H70" s="22"/>
      <c r="I70" s="27">
        <v>599</v>
      </c>
      <c r="J70" s="26" t="str">
        <f t="shared" si="0"/>
        <v/>
      </c>
      <c r="K70" s="28" t="str">
        <f>IF(Tabulka36[[#This Row],[Sloupec9]] = "","",J70*1.21)</f>
        <v/>
      </c>
      <c r="L70" s="31"/>
      <c r="M70" s="29" t="str">
        <f t="shared" si="1"/>
        <v/>
      </c>
      <c r="N70" s="18" t="str">
        <f t="shared" si="2"/>
        <v/>
      </c>
      <c r="O70" s="39" t="str">
        <f t="shared" si="10"/>
        <v/>
      </c>
    </row>
    <row r="71" spans="1:15" ht="15" customHeight="1">
      <c r="A71" s="40" t="s">
        <v>163</v>
      </c>
      <c r="B71" s="19" t="s">
        <v>164</v>
      </c>
      <c r="C71" s="24">
        <v>8595558302581</v>
      </c>
      <c r="D71" s="24" t="s">
        <v>32</v>
      </c>
      <c r="E71" s="21">
        <v>16</v>
      </c>
      <c r="F71" s="21">
        <v>480</v>
      </c>
      <c r="G71" s="54" t="s">
        <v>21</v>
      </c>
      <c r="H71" s="22"/>
      <c r="I71" s="27">
        <v>599</v>
      </c>
      <c r="J71" s="26" t="str">
        <f t="shared" si="0"/>
        <v/>
      </c>
      <c r="K71" s="28" t="str">
        <f>IF(Tabulka36[[#This Row],[Sloupec9]] = "","",J71*1.21)</f>
        <v/>
      </c>
      <c r="L71" s="31"/>
      <c r="M71" s="29" t="str">
        <f t="shared" si="1"/>
        <v/>
      </c>
      <c r="N71" s="18" t="str">
        <f t="shared" si="2"/>
        <v/>
      </c>
      <c r="O71" s="39" t="str">
        <f t="shared" si="10"/>
        <v/>
      </c>
    </row>
    <row r="72" spans="1:15" ht="15" customHeight="1">
      <c r="A72" s="40" t="s">
        <v>165</v>
      </c>
      <c r="B72" s="19" t="s">
        <v>166</v>
      </c>
      <c r="C72" s="24">
        <v>8595558304479</v>
      </c>
      <c r="D72" s="24" t="s">
        <v>20</v>
      </c>
      <c r="E72" s="21">
        <v>6</v>
      </c>
      <c r="F72" s="21">
        <v>324</v>
      </c>
      <c r="G72" s="54" t="s">
        <v>21</v>
      </c>
      <c r="H72" s="22" t="s">
        <v>167</v>
      </c>
      <c r="I72" s="27">
        <v>799</v>
      </c>
      <c r="J72" s="26" t="str">
        <f t="shared" si="0"/>
        <v/>
      </c>
      <c r="K72" s="28" t="str">
        <f>IF(Tabulka36[[#This Row],[Sloupec9]] = "","",J72*1.21)</f>
        <v/>
      </c>
      <c r="L72" s="31"/>
      <c r="M72" s="29" t="str">
        <f t="shared" si="1"/>
        <v/>
      </c>
      <c r="N72" s="18" t="str">
        <f t="shared" si="2"/>
        <v/>
      </c>
      <c r="O72" s="39" t="str">
        <f t="shared" si="10"/>
        <v xml:space="preserve">opět skladem  nová cena </v>
      </c>
    </row>
    <row r="73" spans="1:15" ht="15" customHeight="1">
      <c r="A73" s="40" t="s">
        <v>168</v>
      </c>
      <c r="B73" s="19" t="s">
        <v>169</v>
      </c>
      <c r="C73" s="24">
        <v>8595558303830</v>
      </c>
      <c r="D73" s="24" t="s">
        <v>20</v>
      </c>
      <c r="E73" s="21">
        <v>6</v>
      </c>
      <c r="F73" s="21">
        <v>150</v>
      </c>
      <c r="G73" s="54" t="s">
        <v>21</v>
      </c>
      <c r="H73" s="22"/>
      <c r="I73" s="27">
        <v>1199</v>
      </c>
      <c r="J73" s="26" t="str">
        <f t="shared" si="0"/>
        <v/>
      </c>
      <c r="K73" s="28" t="str">
        <f>IF(Tabulka36[[#This Row],[Sloupec9]] = "","",J73*1.21)</f>
        <v/>
      </c>
      <c r="L73" s="31"/>
      <c r="M73" s="29" t="str">
        <f t="shared" si="1"/>
        <v/>
      </c>
      <c r="N73" s="18" t="str">
        <f t="shared" si="2"/>
        <v/>
      </c>
      <c r="O73" s="39" t="str">
        <f t="shared" si="10"/>
        <v/>
      </c>
    </row>
    <row r="74" spans="1:15" ht="15" customHeight="1">
      <c r="A74" s="40" t="s">
        <v>170</v>
      </c>
      <c r="B74" s="19" t="s">
        <v>171</v>
      </c>
      <c r="C74" s="24">
        <v>8595558304301</v>
      </c>
      <c r="D74" s="24" t="s">
        <v>20</v>
      </c>
      <c r="E74" s="21">
        <v>12</v>
      </c>
      <c r="F74" s="21">
        <v>960</v>
      </c>
      <c r="G74" s="54" t="s">
        <v>21</v>
      </c>
      <c r="H74" s="22"/>
      <c r="I74" s="27">
        <v>299</v>
      </c>
      <c r="J74" s="26" t="str">
        <f t="shared" si="0"/>
        <v/>
      </c>
      <c r="K74" s="28" t="str">
        <f>IF(Tabulka36[[#This Row],[Sloupec9]] = "","",J74*1.21)</f>
        <v/>
      </c>
      <c r="L74" s="31"/>
      <c r="M74" s="29" t="str">
        <f t="shared" si="1"/>
        <v/>
      </c>
      <c r="N74" s="18" t="str">
        <f t="shared" si="2"/>
        <v/>
      </c>
      <c r="O74" s="39" t="str">
        <f t="shared" si="10"/>
        <v/>
      </c>
    </row>
    <row r="75" spans="1:15" ht="15" customHeight="1">
      <c r="A75" s="40" t="s">
        <v>172</v>
      </c>
      <c r="B75" s="19" t="s">
        <v>173</v>
      </c>
      <c r="C75" s="24"/>
      <c r="D75" s="24"/>
      <c r="E75" s="21">
        <v>4</v>
      </c>
      <c r="F75" s="21">
        <v>60</v>
      </c>
      <c r="G75" s="54" t="s">
        <v>21</v>
      </c>
      <c r="H75" s="22" t="s">
        <v>174</v>
      </c>
      <c r="I75" s="27">
        <v>2397</v>
      </c>
      <c r="J75" s="26" t="str">
        <f t="shared" si="0"/>
        <v/>
      </c>
      <c r="K75" s="28" t="str">
        <f>IF(Tabulka36[[#This Row],[Sloupec9]] = "","",J75*1.21)</f>
        <v/>
      </c>
      <c r="L75" s="31"/>
      <c r="M75" s="29" t="str">
        <f t="shared" si="1"/>
        <v/>
      </c>
      <c r="N75" s="18" t="str">
        <f t="shared" si="2"/>
        <v/>
      </c>
      <c r="O75" s="39" t="str">
        <f t="shared" si="10"/>
        <v xml:space="preserve">základ + všechna 3 rozšíření </v>
      </c>
    </row>
    <row r="76" spans="1:15" ht="15" customHeight="1">
      <c r="A76" s="40" t="s">
        <v>175</v>
      </c>
      <c r="B76" s="19" t="s">
        <v>176</v>
      </c>
      <c r="C76" s="24">
        <v>8595558301942</v>
      </c>
      <c r="D76" s="24" t="s">
        <v>20</v>
      </c>
      <c r="E76" s="21">
        <v>12</v>
      </c>
      <c r="F76" s="21">
        <v>960</v>
      </c>
      <c r="G76" s="54" t="s">
        <v>21</v>
      </c>
      <c r="H76" s="22" t="s">
        <v>64</v>
      </c>
      <c r="I76" s="27">
        <v>249</v>
      </c>
      <c r="J76" s="26" t="str">
        <f t="shared" si="0"/>
        <v/>
      </c>
      <c r="K76" s="28" t="str">
        <f>IF(Tabulka36[[#This Row],[Sloupec9]] = "","",J76*1.21)</f>
        <v/>
      </c>
      <c r="L76" s="31"/>
      <c r="M76" s="29" t="str">
        <f t="shared" si="1"/>
        <v/>
      </c>
      <c r="N76" s="18" t="str">
        <f t="shared" si="2"/>
        <v/>
      </c>
      <c r="O76" s="39" t="str">
        <f t="shared" si="10"/>
        <v xml:space="preserve">poslední kusy </v>
      </c>
    </row>
    <row r="77" spans="1:15" ht="15" customHeight="1">
      <c r="A77" s="40" t="s">
        <v>177</v>
      </c>
      <c r="B77" s="19" t="s">
        <v>178</v>
      </c>
      <c r="C77" s="24">
        <v>8595558304233</v>
      </c>
      <c r="D77" s="24" t="s">
        <v>32</v>
      </c>
      <c r="E77" s="21">
        <v>12</v>
      </c>
      <c r="F77" s="21">
        <v>960</v>
      </c>
      <c r="G77" s="54" t="s">
        <v>21</v>
      </c>
      <c r="H77" s="22"/>
      <c r="I77" s="27">
        <v>399</v>
      </c>
      <c r="J77" s="26" t="str">
        <f t="shared" si="0"/>
        <v/>
      </c>
      <c r="K77" s="28" t="str">
        <f>IF(Tabulka36[[#This Row],[Sloupec9]] = "","",J77*1.21)</f>
        <v/>
      </c>
      <c r="L77" s="31"/>
      <c r="M77" s="29" t="str">
        <f t="shared" si="1"/>
        <v/>
      </c>
      <c r="N77" s="18" t="str">
        <f t="shared" si="2"/>
        <v/>
      </c>
      <c r="O77" s="39" t="str">
        <f t="shared" si="10"/>
        <v/>
      </c>
    </row>
    <row r="78" spans="1:15" ht="15" customHeight="1">
      <c r="A78" s="40" t="s">
        <v>179</v>
      </c>
      <c r="B78" s="19" t="s">
        <v>180</v>
      </c>
      <c r="C78" s="24">
        <v>8595558304240</v>
      </c>
      <c r="D78" s="24" t="s">
        <v>32</v>
      </c>
      <c r="E78" s="21">
        <v>12</v>
      </c>
      <c r="F78" s="21">
        <v>960</v>
      </c>
      <c r="G78" s="54" t="s">
        <v>21</v>
      </c>
      <c r="H78" s="22"/>
      <c r="I78" s="27">
        <v>399</v>
      </c>
      <c r="J78" s="26" t="str">
        <f t="shared" si="0"/>
        <v/>
      </c>
      <c r="K78" s="28" t="str">
        <f>IF(Tabulka36[[#This Row],[Sloupec9]] = "","",J78*1.21)</f>
        <v/>
      </c>
      <c r="L78" s="31"/>
      <c r="M78" s="29" t="str">
        <f t="shared" si="1"/>
        <v/>
      </c>
      <c r="N78" s="18" t="str">
        <f t="shared" si="2"/>
        <v/>
      </c>
      <c r="O78" s="39" t="str">
        <f t="shared" si="10"/>
        <v/>
      </c>
    </row>
    <row r="79" spans="1:15" ht="15" customHeight="1">
      <c r="A79" s="40" t="s">
        <v>181</v>
      </c>
      <c r="B79" s="19" t="s">
        <v>182</v>
      </c>
      <c r="C79" s="24">
        <v>8595558302697</v>
      </c>
      <c r="D79" s="24" t="s">
        <v>32</v>
      </c>
      <c r="E79" s="21">
        <v>6</v>
      </c>
      <c r="F79" s="21">
        <v>150</v>
      </c>
      <c r="G79" s="54" t="s">
        <v>21</v>
      </c>
      <c r="H79" s="22"/>
      <c r="I79" s="27">
        <v>1399</v>
      </c>
      <c r="J79" s="26" t="str">
        <f t="shared" si="0"/>
        <v/>
      </c>
      <c r="K79" s="28" t="str">
        <f>IF(Tabulka36[[#This Row],[Sloupec9]] = "","",J79*1.21)</f>
        <v/>
      </c>
      <c r="L79" s="31"/>
      <c r="M79" s="29" t="str">
        <f t="shared" si="1"/>
        <v/>
      </c>
      <c r="N79" s="18" t="str">
        <f t="shared" si="2"/>
        <v/>
      </c>
      <c r="O79" s="39" t="str">
        <f t="shared" si="10"/>
        <v/>
      </c>
    </row>
    <row r="80" spans="1:15" ht="15" customHeight="1">
      <c r="A80" s="40" t="s">
        <v>183</v>
      </c>
      <c r="B80" s="19" t="s">
        <v>184</v>
      </c>
      <c r="C80" s="24">
        <v>8595558304554</v>
      </c>
      <c r="D80" s="24" t="s">
        <v>32</v>
      </c>
      <c r="E80" s="21">
        <v>4</v>
      </c>
      <c r="F80" s="21">
        <v>324</v>
      </c>
      <c r="G80" s="54" t="s">
        <v>21</v>
      </c>
      <c r="H80" s="22"/>
      <c r="I80" s="27">
        <v>1099</v>
      </c>
      <c r="J80" s="26" t="str">
        <f t="shared" si="0"/>
        <v/>
      </c>
      <c r="K80" s="28" t="str">
        <f>IF(Tabulka36[[#This Row],[Sloupec9]] = "","",J80*1.21)</f>
        <v/>
      </c>
      <c r="L80" s="31"/>
      <c r="M80" s="29" t="str">
        <f t="shared" si="1"/>
        <v/>
      </c>
      <c r="N80" s="18" t="str">
        <f t="shared" si="2"/>
        <v/>
      </c>
      <c r="O80" s="39" t="str">
        <f t="shared" si="10"/>
        <v/>
      </c>
    </row>
    <row r="81" spans="1:15" ht="15" customHeight="1">
      <c r="A81" s="40" t="s">
        <v>185</v>
      </c>
      <c r="B81" s="19" t="s">
        <v>186</v>
      </c>
      <c r="C81" s="24">
        <v>8595558303885</v>
      </c>
      <c r="D81" s="24" t="s">
        <v>32</v>
      </c>
      <c r="E81" s="21">
        <v>6</v>
      </c>
      <c r="F81" s="21">
        <v>420</v>
      </c>
      <c r="G81" s="54" t="s">
        <v>21</v>
      </c>
      <c r="H81" s="22"/>
      <c r="I81" s="27">
        <v>699</v>
      </c>
      <c r="J81" s="26" t="str">
        <f t="shared" si="0"/>
        <v/>
      </c>
      <c r="K81" s="28" t="str">
        <f>IF(Tabulka36[[#This Row],[Sloupec9]] = "","",J81*1.21)</f>
        <v/>
      </c>
      <c r="L81" s="31"/>
      <c r="M81" s="29" t="str">
        <f t="shared" si="1"/>
        <v/>
      </c>
      <c r="N81" s="18" t="str">
        <f t="shared" si="2"/>
        <v/>
      </c>
      <c r="O81" s="39" t="str">
        <f t="shared" si="10"/>
        <v/>
      </c>
    </row>
    <row r="82" spans="1:15" ht="15" customHeight="1">
      <c r="A82" s="40" t="s">
        <v>187</v>
      </c>
      <c r="B82" s="19" t="s">
        <v>188</v>
      </c>
      <c r="C82" s="24">
        <v>8595558303076</v>
      </c>
      <c r="D82" s="24" t="s">
        <v>20</v>
      </c>
      <c r="E82" s="21">
        <v>12</v>
      </c>
      <c r="F82" s="21">
        <v>960</v>
      </c>
      <c r="G82" s="54" t="s">
        <v>21</v>
      </c>
      <c r="H82" s="22"/>
      <c r="I82" s="27">
        <v>399</v>
      </c>
      <c r="J82" s="26" t="str">
        <f t="shared" si="0"/>
        <v/>
      </c>
      <c r="K82" s="28" t="str">
        <f>IF(Tabulka36[[#This Row],[Sloupec9]] = "","",J82*1.21)</f>
        <v/>
      </c>
      <c r="L82" s="31"/>
      <c r="M82" s="29" t="str">
        <f t="shared" si="1"/>
        <v/>
      </c>
      <c r="N82" s="18" t="str">
        <f t="shared" si="2"/>
        <v/>
      </c>
      <c r="O82" s="39" t="str">
        <f t="shared" si="10"/>
        <v/>
      </c>
    </row>
    <row r="83" spans="1:15" ht="15" customHeight="1">
      <c r="A83" s="40" t="s">
        <v>189</v>
      </c>
      <c r="B83" s="19" t="s">
        <v>190</v>
      </c>
      <c r="C83" s="24">
        <v>8595558304370</v>
      </c>
      <c r="D83" s="24" t="s">
        <v>20</v>
      </c>
      <c r="E83" s="21">
        <v>6</v>
      </c>
      <c r="F83" s="21">
        <v>576</v>
      </c>
      <c r="G83" s="54" t="s">
        <v>21</v>
      </c>
      <c r="H83" s="22"/>
      <c r="I83" s="27">
        <v>899</v>
      </c>
      <c r="J83" s="26" t="str">
        <f t="shared" si="0"/>
        <v/>
      </c>
      <c r="K83" s="28" t="str">
        <f>IF(Tabulka36[[#This Row],[Sloupec9]] = "","",J83*1.21)</f>
        <v/>
      </c>
      <c r="L83" s="31"/>
      <c r="M83" s="29" t="str">
        <f t="shared" si="1"/>
        <v/>
      </c>
      <c r="N83" s="18" t="str">
        <f t="shared" si="2"/>
        <v/>
      </c>
      <c r="O83" s="39" t="str">
        <f t="shared" si="10"/>
        <v/>
      </c>
    </row>
    <row r="84" spans="1:15" ht="15" customHeight="1">
      <c r="A84" s="40" t="s">
        <v>191</v>
      </c>
      <c r="B84" s="19" t="s">
        <v>192</v>
      </c>
      <c r="C84" s="24">
        <v>8595558304622</v>
      </c>
      <c r="D84" s="24" t="s">
        <v>20</v>
      </c>
      <c r="E84" s="21">
        <v>6</v>
      </c>
      <c r="F84" s="21">
        <v>576</v>
      </c>
      <c r="G84" s="54" t="s">
        <v>21</v>
      </c>
      <c r="H84" s="22"/>
      <c r="I84" s="27">
        <v>899</v>
      </c>
      <c r="J84" s="26" t="str">
        <f t="shared" si="0"/>
        <v/>
      </c>
      <c r="K84" s="28" t="str">
        <f>IF(Tabulka36[[#This Row],[Sloupec9]] = "","",J84*1.21)</f>
        <v/>
      </c>
      <c r="L84" s="31"/>
      <c r="M84" s="29" t="str">
        <f t="shared" si="1"/>
        <v/>
      </c>
      <c r="N84" s="18" t="str">
        <f t="shared" si="2"/>
        <v/>
      </c>
      <c r="O84" s="39" t="str">
        <f t="shared" si="10"/>
        <v/>
      </c>
    </row>
    <row r="85" spans="1:15" ht="15" customHeight="1">
      <c r="A85" s="40" t="s">
        <v>193</v>
      </c>
      <c r="B85" s="19" t="s">
        <v>194</v>
      </c>
      <c r="C85" s="24">
        <v>8595558304691</v>
      </c>
      <c r="D85" s="24" t="s">
        <v>20</v>
      </c>
      <c r="E85" s="21">
        <v>6</v>
      </c>
      <c r="F85" s="21">
        <v>576</v>
      </c>
      <c r="G85" s="54" t="s">
        <v>21</v>
      </c>
      <c r="H85" s="22" t="s">
        <v>51</v>
      </c>
      <c r="I85" s="27">
        <v>899</v>
      </c>
      <c r="J85" s="26" t="str">
        <f t="shared" si="0"/>
        <v/>
      </c>
      <c r="K85" s="28" t="str">
        <f>IF(Tabulka36[[#This Row],[Sloupec9]] = "","",J85*1.21)</f>
        <v/>
      </c>
      <c r="L85" s="31"/>
      <c r="M85" s="29" t="str">
        <f t="shared" si="1"/>
        <v/>
      </c>
      <c r="N85" s="18" t="str">
        <f t="shared" si="2"/>
        <v/>
      </c>
      <c r="O85" s="39" t="str">
        <f t="shared" si="10"/>
        <v xml:space="preserve">novinka </v>
      </c>
    </row>
    <row r="86" spans="1:15" ht="15" customHeight="1">
      <c r="A86" s="40" t="s">
        <v>195</v>
      </c>
      <c r="B86" s="19" t="s">
        <v>196</v>
      </c>
      <c r="C86" s="24">
        <v>8595558302505</v>
      </c>
      <c r="D86" s="24" t="s">
        <v>20</v>
      </c>
      <c r="E86" s="21">
        <v>6</v>
      </c>
      <c r="F86" s="21">
        <v>216</v>
      </c>
      <c r="G86" s="54" t="s">
        <v>21</v>
      </c>
      <c r="H86" s="22"/>
      <c r="I86" s="27">
        <v>699</v>
      </c>
      <c r="J86" s="26" t="str">
        <f t="shared" si="0"/>
        <v/>
      </c>
      <c r="K86" s="28" t="str">
        <f>IF(Tabulka36[[#This Row],[Sloupec9]] = "","",J86*1.21)</f>
        <v/>
      </c>
      <c r="L86" s="31"/>
      <c r="M86" s="29" t="str">
        <f t="shared" si="1"/>
        <v/>
      </c>
      <c r="N86" s="18" t="str">
        <f t="shared" si="2"/>
        <v/>
      </c>
      <c r="O86" s="39" t="str">
        <f t="shared" si="10"/>
        <v/>
      </c>
    </row>
    <row r="87" spans="1:15" ht="15" customHeight="1">
      <c r="A87" s="40" t="s">
        <v>197</v>
      </c>
      <c r="B87" s="19" t="s">
        <v>198</v>
      </c>
      <c r="C87" s="24">
        <v>8595558303649</v>
      </c>
      <c r="D87" s="24" t="s">
        <v>32</v>
      </c>
      <c r="E87" s="21">
        <v>6</v>
      </c>
      <c r="F87" s="21">
        <v>150</v>
      </c>
      <c r="G87" s="54" t="s">
        <v>21</v>
      </c>
      <c r="H87" s="22"/>
      <c r="I87" s="27">
        <v>1699</v>
      </c>
      <c r="J87" s="26" t="str">
        <f t="shared" si="0"/>
        <v/>
      </c>
      <c r="K87" s="28" t="str">
        <f>IF(Tabulka36[[#This Row],[Sloupec9]] = "","",J87*1.21)</f>
        <v/>
      </c>
      <c r="L87" s="31"/>
      <c r="M87" s="29" t="str">
        <f t="shared" si="1"/>
        <v/>
      </c>
      <c r="N87" s="18" t="str">
        <f t="shared" si="2"/>
        <v/>
      </c>
      <c r="O87" s="39" t="str">
        <f t="shared" si="10"/>
        <v/>
      </c>
    </row>
    <row r="88" spans="1:15" ht="15" customHeight="1">
      <c r="A88" s="40" t="s">
        <v>199</v>
      </c>
      <c r="B88" s="19" t="s">
        <v>200</v>
      </c>
      <c r="C88" s="24">
        <v>8595558304196</v>
      </c>
      <c r="D88" s="24" t="s">
        <v>32</v>
      </c>
      <c r="E88" s="21">
        <v>6</v>
      </c>
      <c r="F88" s="21">
        <v>210</v>
      </c>
      <c r="G88" s="54" t="s">
        <v>21</v>
      </c>
      <c r="H88" s="22"/>
      <c r="I88" s="27">
        <v>1999</v>
      </c>
      <c r="J88" s="26" t="str">
        <f t="shared" si="0"/>
        <v/>
      </c>
      <c r="K88" s="28" t="str">
        <f>IF(Tabulka36[[#This Row],[Sloupec9]] = "","",J88*1.21)</f>
        <v/>
      </c>
      <c r="L88" s="31"/>
      <c r="M88" s="29" t="str">
        <f t="shared" si="1"/>
        <v/>
      </c>
      <c r="N88" s="18" t="str">
        <f t="shared" si="2"/>
        <v/>
      </c>
      <c r="O88" s="39" t="str">
        <f t="shared" si="10"/>
        <v/>
      </c>
    </row>
    <row r="89" spans="1:15" ht="15" customHeight="1">
      <c r="A89" s="40" t="s">
        <v>201</v>
      </c>
      <c r="B89" s="19" t="s">
        <v>202</v>
      </c>
      <c r="C89" s="24">
        <v>8595558302680</v>
      </c>
      <c r="D89" s="24" t="s">
        <v>32</v>
      </c>
      <c r="E89" s="21">
        <v>6</v>
      </c>
      <c r="F89" s="21">
        <v>960</v>
      </c>
      <c r="G89" s="54" t="s">
        <v>21</v>
      </c>
      <c r="H89" s="22"/>
      <c r="I89" s="27">
        <v>299</v>
      </c>
      <c r="J89" s="26" t="str">
        <f t="shared" si="0"/>
        <v/>
      </c>
      <c r="K89" s="28" t="str">
        <f>IF(Tabulka36[[#This Row],[Sloupec9]] = "","",J89*1.21)</f>
        <v/>
      </c>
      <c r="L89" s="31"/>
      <c r="M89" s="29" t="str">
        <f t="shared" si="1"/>
        <v/>
      </c>
      <c r="N89" s="18" t="str">
        <f t="shared" si="2"/>
        <v/>
      </c>
      <c r="O89" s="39" t="str">
        <f t="shared" si="10"/>
        <v/>
      </c>
    </row>
    <row r="90" spans="1:15" ht="15" customHeight="1">
      <c r="A90" s="40" t="s">
        <v>203</v>
      </c>
      <c r="B90" s="19" t="s">
        <v>204</v>
      </c>
      <c r="C90" s="24">
        <v>8595558303656</v>
      </c>
      <c r="D90" s="24" t="s">
        <v>32</v>
      </c>
      <c r="E90" s="21">
        <v>6</v>
      </c>
      <c r="F90" s="21">
        <v>150</v>
      </c>
      <c r="G90" s="54" t="s">
        <v>21</v>
      </c>
      <c r="H90" s="22"/>
      <c r="I90" s="27">
        <v>1199</v>
      </c>
      <c r="J90" s="26" t="str">
        <f t="shared" si="0"/>
        <v/>
      </c>
      <c r="K90" s="28" t="str">
        <f>IF(Tabulka36[[#This Row],[Sloupec9]] = "","",J90*1.21)</f>
        <v/>
      </c>
      <c r="L90" s="31"/>
      <c r="M90" s="29" t="str">
        <f t="shared" si="1"/>
        <v/>
      </c>
      <c r="N90" s="18" t="str">
        <f t="shared" si="2"/>
        <v/>
      </c>
      <c r="O90" s="39" t="str">
        <f t="shared" si="10"/>
        <v/>
      </c>
    </row>
    <row r="91" spans="1:15" ht="15" customHeight="1">
      <c r="A91" s="40" t="s">
        <v>205</v>
      </c>
      <c r="B91" s="19" t="s">
        <v>206</v>
      </c>
      <c r="C91" s="24">
        <v>8595558304639</v>
      </c>
      <c r="D91" s="24" t="s">
        <v>32</v>
      </c>
      <c r="E91" s="21">
        <v>6</v>
      </c>
      <c r="F91" s="21">
        <v>960</v>
      </c>
      <c r="G91" s="54" t="s">
        <v>21</v>
      </c>
      <c r="H91" s="22" t="s">
        <v>51</v>
      </c>
      <c r="I91" s="27">
        <v>399</v>
      </c>
      <c r="J91" s="26" t="str">
        <f t="shared" si="0"/>
        <v/>
      </c>
      <c r="K91" s="28" t="str">
        <f>IF(Tabulka36[[#This Row],[Sloupec9]] = "","",J91*1.21)</f>
        <v/>
      </c>
      <c r="L91" s="31"/>
      <c r="M91" s="29" t="str">
        <f t="shared" si="1"/>
        <v/>
      </c>
      <c r="N91" s="18" t="str">
        <f t="shared" si="2"/>
        <v/>
      </c>
      <c r="O91" s="39" t="str">
        <f t="shared" si="10"/>
        <v xml:space="preserve">novinka </v>
      </c>
    </row>
    <row r="92" spans="1:15" ht="15" customHeight="1">
      <c r="A92" s="40" t="s">
        <v>207</v>
      </c>
      <c r="B92" s="19" t="s">
        <v>208</v>
      </c>
      <c r="C92" s="24">
        <v>8595558303915</v>
      </c>
      <c r="D92" s="24" t="s">
        <v>32</v>
      </c>
      <c r="E92" s="21">
        <v>5</v>
      </c>
      <c r="F92" s="21">
        <v>960</v>
      </c>
      <c r="G92" s="54" t="s">
        <v>21</v>
      </c>
      <c r="H92" s="22"/>
      <c r="I92" s="27">
        <v>399</v>
      </c>
      <c r="J92" s="26" t="str">
        <f t="shared" si="0"/>
        <v/>
      </c>
      <c r="K92" s="28" t="str">
        <f>IF(Tabulka36[[#This Row],[Sloupec9]] = "","",J92*1.21)</f>
        <v/>
      </c>
      <c r="L92" s="31"/>
      <c r="M92" s="29" t="str">
        <f t="shared" si="1"/>
        <v/>
      </c>
      <c r="N92" s="18" t="str">
        <f t="shared" si="2"/>
        <v/>
      </c>
      <c r="O92" s="39" t="str">
        <f t="shared" si="10"/>
        <v/>
      </c>
    </row>
    <row r="93" spans="1:15" ht="15" customHeight="1">
      <c r="A93" s="40" t="s">
        <v>209</v>
      </c>
      <c r="B93" s="19" t="s">
        <v>210</v>
      </c>
      <c r="C93" s="24">
        <v>8595558304424</v>
      </c>
      <c r="D93" s="24" t="s">
        <v>32</v>
      </c>
      <c r="E93" s="21">
        <v>48</v>
      </c>
      <c r="F93" s="21">
        <v>960</v>
      </c>
      <c r="G93" s="54" t="s">
        <v>21</v>
      </c>
      <c r="H93" s="22" t="s">
        <v>167</v>
      </c>
      <c r="I93" s="27">
        <v>349</v>
      </c>
      <c r="J93" s="26" t="str">
        <f t="shared" si="0"/>
        <v/>
      </c>
      <c r="K93" s="28" t="str">
        <f>IF(Tabulka36[[#This Row],[Sloupec9]] = "","",J93*1.21)</f>
        <v/>
      </c>
      <c r="L93" s="31"/>
      <c r="M93" s="29" t="str">
        <f t="shared" si="1"/>
        <v/>
      </c>
      <c r="N93" s="18" t="str">
        <f t="shared" si="2"/>
        <v/>
      </c>
      <c r="O93" s="39" t="str">
        <f t="shared" si="10"/>
        <v xml:space="preserve">opět skladem  nová cena </v>
      </c>
    </row>
    <row r="94" spans="1:15" ht="15" customHeight="1">
      <c r="A94" s="40" t="s">
        <v>211</v>
      </c>
      <c r="B94" s="19" t="s">
        <v>212</v>
      </c>
      <c r="C94" s="24">
        <v>8595558304288</v>
      </c>
      <c r="D94" s="24" t="s">
        <v>32</v>
      </c>
      <c r="E94" s="21">
        <v>6</v>
      </c>
      <c r="F94" s="21">
        <v>234</v>
      </c>
      <c r="G94" s="54" t="s">
        <v>21</v>
      </c>
      <c r="H94" s="22"/>
      <c r="I94" s="27">
        <v>1199</v>
      </c>
      <c r="J94" s="26" t="str">
        <f t="shared" ref="J94:J160" si="11">IF($O$2 = 0,"",IF(G94 = "brutto",I94/1.21*(100-$O$2)/100,I94/1.21*(75)/100))</f>
        <v/>
      </c>
      <c r="K94" s="28" t="str">
        <f>IF(Tabulka36[[#This Row],[Sloupec9]] = "","",J94*1.21)</f>
        <v/>
      </c>
      <c r="L94" s="31"/>
      <c r="M94" s="29" t="str">
        <f t="shared" ref="M94:M160" si="12">IF(J94 = "",IF(L94 = "","",I94*L94/1.21),IF(L94 = "","",J94*L94))</f>
        <v/>
      </c>
      <c r="N94" s="18" t="str">
        <f t="shared" ref="N94:N160" si="13">IF(J94 = "",IF(L94 = "","",I94*L94),IF(L94 = "","",K94*L94))</f>
        <v/>
      </c>
      <c r="O94" s="39" t="str">
        <f t="shared" si="10"/>
        <v/>
      </c>
    </row>
    <row r="95" spans="1:15" ht="15" customHeight="1">
      <c r="A95" s="40" t="s">
        <v>213</v>
      </c>
      <c r="B95" s="19" t="s">
        <v>214</v>
      </c>
      <c r="C95" s="24">
        <v>8595558303359</v>
      </c>
      <c r="D95" s="24" t="s">
        <v>32</v>
      </c>
      <c r="E95" s="21">
        <v>6</v>
      </c>
      <c r="F95" s="21">
        <v>180</v>
      </c>
      <c r="G95" s="54" t="s">
        <v>21</v>
      </c>
      <c r="H95" s="22"/>
      <c r="I95" s="27">
        <v>1299</v>
      </c>
      <c r="J95" s="26" t="str">
        <f t="shared" si="11"/>
        <v/>
      </c>
      <c r="K95" s="28" t="str">
        <f>IF(Tabulka36[[#This Row],[Sloupec9]] = "","",J95*1.21)</f>
        <v/>
      </c>
      <c r="L95" s="31"/>
      <c r="M95" s="29" t="str">
        <f t="shared" si="12"/>
        <v/>
      </c>
      <c r="N95" s="18" t="str">
        <f t="shared" si="13"/>
        <v/>
      </c>
      <c r="O95" s="39" t="str">
        <f t="shared" si="10"/>
        <v/>
      </c>
    </row>
    <row r="96" spans="1:15" ht="15" customHeight="1">
      <c r="A96" s="40" t="s">
        <v>215</v>
      </c>
      <c r="B96" s="19" t="s">
        <v>216</v>
      </c>
      <c r="C96" s="24">
        <v>8595558301669</v>
      </c>
      <c r="D96" s="24" t="s">
        <v>20</v>
      </c>
      <c r="E96" s="21">
        <v>12</v>
      </c>
      <c r="F96" s="21">
        <v>960</v>
      </c>
      <c r="G96" s="54" t="s">
        <v>21</v>
      </c>
      <c r="H96" s="22"/>
      <c r="I96" s="27">
        <v>379</v>
      </c>
      <c r="J96" s="26" t="str">
        <f t="shared" si="11"/>
        <v/>
      </c>
      <c r="K96" s="28" t="str">
        <f>IF(Tabulka36[[#This Row],[Sloupec9]] = "","",J96*1.21)</f>
        <v/>
      </c>
      <c r="L96" s="31"/>
      <c r="M96" s="29" t="str">
        <f t="shared" si="12"/>
        <v/>
      </c>
      <c r="N96" s="18" t="str">
        <f t="shared" si="13"/>
        <v/>
      </c>
      <c r="O96" s="39" t="str">
        <f t="shared" si="10"/>
        <v/>
      </c>
    </row>
    <row r="97" spans="1:15" ht="15" customHeight="1">
      <c r="A97" s="40" t="s">
        <v>217</v>
      </c>
      <c r="B97" s="19" t="s">
        <v>218</v>
      </c>
      <c r="C97" s="24">
        <v>8595558304523</v>
      </c>
      <c r="D97" s="24" t="s">
        <v>32</v>
      </c>
      <c r="E97" s="21">
        <v>6</v>
      </c>
      <c r="F97" s="21">
        <v>288</v>
      </c>
      <c r="G97" s="54" t="s">
        <v>21</v>
      </c>
      <c r="H97" s="22"/>
      <c r="I97" s="27">
        <v>899</v>
      </c>
      <c r="J97" s="26" t="str">
        <f t="shared" si="11"/>
        <v/>
      </c>
      <c r="K97" s="28" t="str">
        <f>IF(Tabulka36[[#This Row],[Sloupec9]] = "","",J97*1.21)</f>
        <v/>
      </c>
      <c r="L97" s="31"/>
      <c r="M97" s="29" t="str">
        <f t="shared" si="12"/>
        <v/>
      </c>
      <c r="N97" s="18" t="str">
        <f t="shared" si="13"/>
        <v/>
      </c>
      <c r="O97" s="39" t="str">
        <f t="shared" si="10"/>
        <v/>
      </c>
    </row>
    <row r="98" spans="1:15" ht="15" customHeight="1">
      <c r="A98" s="40" t="s">
        <v>219</v>
      </c>
      <c r="B98" s="19" t="s">
        <v>220</v>
      </c>
      <c r="C98" s="24">
        <v>91037273543</v>
      </c>
      <c r="D98" s="24" t="s">
        <v>221</v>
      </c>
      <c r="E98" s="21">
        <v>12</v>
      </c>
      <c r="F98" s="21">
        <v>960</v>
      </c>
      <c r="G98" s="54" t="s">
        <v>21</v>
      </c>
      <c r="H98" s="22"/>
      <c r="I98" s="27">
        <v>299</v>
      </c>
      <c r="J98" s="26" t="str">
        <f t="shared" si="11"/>
        <v/>
      </c>
      <c r="K98" s="28" t="str">
        <f>IF(Tabulka36[[#This Row],[Sloupec9]] = "","",J98*1.21)</f>
        <v/>
      </c>
      <c r="L98" s="31"/>
      <c r="M98" s="29" t="str">
        <f t="shared" si="12"/>
        <v/>
      </c>
      <c r="N98" s="18" t="str">
        <f t="shared" si="13"/>
        <v/>
      </c>
      <c r="O98" s="39" t="str">
        <f t="shared" si="10"/>
        <v/>
      </c>
    </row>
    <row r="99" spans="1:15" ht="15" customHeight="1">
      <c r="A99" s="40" t="s">
        <v>222</v>
      </c>
      <c r="B99" s="19" t="s">
        <v>223</v>
      </c>
      <c r="C99" s="24">
        <v>91037567628</v>
      </c>
      <c r="D99" s="24" t="s">
        <v>224</v>
      </c>
      <c r="E99" s="21">
        <v>8</v>
      </c>
      <c r="F99" s="21">
        <v>768</v>
      </c>
      <c r="G99" s="54" t="s">
        <v>21</v>
      </c>
      <c r="H99" s="22" t="s">
        <v>64</v>
      </c>
      <c r="I99" s="27">
        <v>299</v>
      </c>
      <c r="J99" s="26" t="str">
        <f t="shared" si="11"/>
        <v/>
      </c>
      <c r="K99" s="28" t="str">
        <f>IF(Tabulka36[[#This Row],[Sloupec9]] = "","",J99*1.21)</f>
        <v/>
      </c>
      <c r="L99" s="31"/>
      <c r="M99" s="29" t="str">
        <f t="shared" si="12"/>
        <v/>
      </c>
      <c r="N99" s="18" t="str">
        <f t="shared" si="13"/>
        <v/>
      </c>
      <c r="O99" s="39" t="str">
        <f t="shared" si="10"/>
        <v xml:space="preserve">poslední kusy </v>
      </c>
    </row>
    <row r="100" spans="1:15" ht="15" customHeight="1">
      <c r="A100" s="40" t="s">
        <v>225</v>
      </c>
      <c r="B100" s="19" t="s">
        <v>226</v>
      </c>
      <c r="C100" s="24">
        <v>3558380058892</v>
      </c>
      <c r="D100" s="24" t="s">
        <v>221</v>
      </c>
      <c r="E100" s="21">
        <v>12</v>
      </c>
      <c r="F100" s="21">
        <v>960</v>
      </c>
      <c r="G100" s="54" t="s">
        <v>21</v>
      </c>
      <c r="H100" s="22" t="s">
        <v>64</v>
      </c>
      <c r="I100" s="27">
        <v>299</v>
      </c>
      <c r="J100" s="26" t="str">
        <f t="shared" si="11"/>
        <v/>
      </c>
      <c r="K100" s="28" t="str">
        <f>IF(Tabulka36[[#This Row],[Sloupec9]] = "","",J100*1.21)</f>
        <v/>
      </c>
      <c r="L100" s="31"/>
      <c r="M100" s="29" t="str">
        <f t="shared" si="12"/>
        <v/>
      </c>
      <c r="N100" s="18" t="str">
        <f t="shared" si="13"/>
        <v/>
      </c>
      <c r="O100" s="39" t="str">
        <f t="shared" si="10"/>
        <v xml:space="preserve">poslední kusy </v>
      </c>
    </row>
    <row r="101" spans="1:15" ht="15" customHeight="1">
      <c r="A101" s="40" t="s">
        <v>227</v>
      </c>
      <c r="B101" s="19" t="s">
        <v>228</v>
      </c>
      <c r="C101" s="24">
        <v>91037843487</v>
      </c>
      <c r="D101" s="24" t="s">
        <v>221</v>
      </c>
      <c r="E101" s="21">
        <v>24</v>
      </c>
      <c r="F101" s="21">
        <v>960</v>
      </c>
      <c r="G101" s="54" t="s">
        <v>21</v>
      </c>
      <c r="H101" s="22" t="s">
        <v>64</v>
      </c>
      <c r="I101" s="27">
        <v>99</v>
      </c>
      <c r="J101" s="26" t="str">
        <f t="shared" si="11"/>
        <v/>
      </c>
      <c r="K101" s="28" t="str">
        <f>IF(Tabulka36[[#This Row],[Sloupec9]] = "","",J101*1.21)</f>
        <v/>
      </c>
      <c r="L101" s="31"/>
      <c r="M101" s="29" t="str">
        <f t="shared" si="12"/>
        <v/>
      </c>
      <c r="N101" s="18" t="str">
        <f t="shared" si="13"/>
        <v/>
      </c>
      <c r="O101" s="39" t="str">
        <f t="shared" si="10"/>
        <v xml:space="preserve">poslední kusy </v>
      </c>
    </row>
    <row r="102" spans="1:15" ht="15" customHeight="1">
      <c r="A102" s="40" t="s">
        <v>229</v>
      </c>
      <c r="B102" s="19" t="s">
        <v>230</v>
      </c>
      <c r="C102" s="24">
        <v>91037567482</v>
      </c>
      <c r="D102" s="24" t="s">
        <v>221</v>
      </c>
      <c r="E102" s="21">
        <v>24</v>
      </c>
      <c r="F102" s="21">
        <v>960</v>
      </c>
      <c r="G102" s="54" t="s">
        <v>21</v>
      </c>
      <c r="H102" s="22" t="s">
        <v>64</v>
      </c>
      <c r="I102" s="27">
        <v>99</v>
      </c>
      <c r="J102" s="26" t="str">
        <f t="shared" si="11"/>
        <v/>
      </c>
      <c r="K102" s="28" t="str">
        <f>IF(Tabulka36[[#This Row],[Sloupec9]] = "","",J102*1.21)</f>
        <v/>
      </c>
      <c r="L102" s="31"/>
      <c r="M102" s="29" t="str">
        <f t="shared" si="12"/>
        <v/>
      </c>
      <c r="N102" s="18" t="str">
        <f t="shared" si="13"/>
        <v/>
      </c>
      <c r="O102" s="39" t="str">
        <f t="shared" si="10"/>
        <v xml:space="preserve">poslední kusy </v>
      </c>
    </row>
    <row r="103" spans="1:15" ht="15" customHeight="1">
      <c r="A103" s="40" t="s">
        <v>231</v>
      </c>
      <c r="B103" s="19" t="s">
        <v>232</v>
      </c>
      <c r="C103" s="24">
        <v>602573199008</v>
      </c>
      <c r="D103" s="24" t="s">
        <v>221</v>
      </c>
      <c r="E103" s="21">
        <v>24</v>
      </c>
      <c r="F103" s="21">
        <v>960</v>
      </c>
      <c r="G103" s="54" t="s">
        <v>21</v>
      </c>
      <c r="H103" s="22" t="s">
        <v>64</v>
      </c>
      <c r="I103" s="27">
        <v>99</v>
      </c>
      <c r="J103" s="26" t="str">
        <f t="shared" si="11"/>
        <v/>
      </c>
      <c r="K103" s="28" t="str">
        <f>IF(Tabulka36[[#This Row],[Sloupec9]] = "","",J103*1.21)</f>
        <v/>
      </c>
      <c r="L103" s="31"/>
      <c r="M103" s="29" t="str">
        <f t="shared" si="12"/>
        <v/>
      </c>
      <c r="N103" s="18" t="str">
        <f t="shared" si="13"/>
        <v/>
      </c>
      <c r="O103" s="39" t="str">
        <f t="shared" si="10"/>
        <v xml:space="preserve">poslední kusy </v>
      </c>
    </row>
    <row r="104" spans="1:15" ht="15" customHeight="1">
      <c r="A104" s="40" t="s">
        <v>233</v>
      </c>
      <c r="B104" s="19" t="s">
        <v>234</v>
      </c>
      <c r="C104" s="24">
        <v>91037567444</v>
      </c>
      <c r="D104" s="24" t="s">
        <v>221</v>
      </c>
      <c r="E104" s="21">
        <v>24</v>
      </c>
      <c r="F104" s="21">
        <v>960</v>
      </c>
      <c r="G104" s="54" t="s">
        <v>21</v>
      </c>
      <c r="H104" s="22" t="s">
        <v>64</v>
      </c>
      <c r="I104" s="27">
        <v>99</v>
      </c>
      <c r="J104" s="26" t="str">
        <f t="shared" si="11"/>
        <v/>
      </c>
      <c r="K104" s="28" t="str">
        <f>IF(Tabulka36[[#This Row],[Sloupec9]] = "","",J104*1.21)</f>
        <v/>
      </c>
      <c r="L104" s="31"/>
      <c r="M104" s="29" t="str">
        <f t="shared" si="12"/>
        <v/>
      </c>
      <c r="N104" s="18" t="str">
        <f t="shared" si="13"/>
        <v/>
      </c>
      <c r="O104" s="39" t="str">
        <f t="shared" si="10"/>
        <v xml:space="preserve">poslední kusy </v>
      </c>
    </row>
    <row r="105" spans="1:15" ht="15" customHeight="1">
      <c r="A105" s="40" t="s">
        <v>235</v>
      </c>
      <c r="B105" s="19" t="s">
        <v>236</v>
      </c>
      <c r="C105" s="24">
        <v>3558380058854</v>
      </c>
      <c r="D105" s="24" t="s">
        <v>221</v>
      </c>
      <c r="E105" s="21">
        <v>12</v>
      </c>
      <c r="F105" s="21">
        <v>960</v>
      </c>
      <c r="G105" s="54" t="s">
        <v>21</v>
      </c>
      <c r="H105" s="22"/>
      <c r="I105" s="27">
        <v>299</v>
      </c>
      <c r="J105" s="26" t="str">
        <f t="shared" si="11"/>
        <v/>
      </c>
      <c r="K105" s="28" t="str">
        <f>IF(Tabulka36[[#This Row],[Sloupec9]] = "","",J105*1.21)</f>
        <v/>
      </c>
      <c r="L105" s="31"/>
      <c r="M105" s="29" t="str">
        <f t="shared" si="12"/>
        <v/>
      </c>
      <c r="N105" s="18" t="str">
        <f t="shared" si="13"/>
        <v/>
      </c>
      <c r="O105" s="39" t="str">
        <f t="shared" si="10"/>
        <v/>
      </c>
    </row>
    <row r="106" spans="1:15" ht="15" customHeight="1">
      <c r="A106" s="40" t="s">
        <v>237</v>
      </c>
      <c r="B106" s="19" t="s">
        <v>238</v>
      </c>
      <c r="C106" s="24">
        <v>8595558303687</v>
      </c>
      <c r="D106" s="24" t="s">
        <v>20</v>
      </c>
      <c r="E106" s="21">
        <v>6</v>
      </c>
      <c r="F106" s="46">
        <v>288</v>
      </c>
      <c r="G106" s="54" t="s">
        <v>21</v>
      </c>
      <c r="H106" s="22"/>
      <c r="I106" s="22">
        <v>749</v>
      </c>
      <c r="J106" s="44" t="str">
        <f>IF($O$2 = 0,"",IF(G106 = "brutto",I106/1.21*(100-$O$2)/100,I106/1.21*(75)/100))</f>
        <v/>
      </c>
      <c r="K106" s="45" t="str">
        <f>IF(Tabulka36[[#This Row],[Sloupec9]] = "","",J106*1.21)</f>
        <v/>
      </c>
      <c r="L106" s="31"/>
      <c r="M106" s="29" t="str">
        <f>IF(J106 = "",IF(L106 = "","",I106*L106/1.21),IF(L106 = "","",J106*L106))</f>
        <v/>
      </c>
      <c r="N106" s="18" t="str">
        <f>IF(J106 = "",IF(L106 = "","",I106*L106),IF(L106 = "","",K106*L106))</f>
        <v/>
      </c>
      <c r="O106" s="39" t="str">
        <f>IF(H106 = "","", H106)</f>
        <v/>
      </c>
    </row>
    <row r="107" spans="1:15" ht="15" customHeight="1">
      <c r="A107" s="40" t="s">
        <v>239</v>
      </c>
      <c r="B107" s="19" t="s">
        <v>240</v>
      </c>
      <c r="C107" s="24">
        <v>8595558303311</v>
      </c>
      <c r="D107" s="24" t="s">
        <v>20</v>
      </c>
      <c r="E107" s="21">
        <v>6</v>
      </c>
      <c r="F107" s="46">
        <v>210</v>
      </c>
      <c r="G107" s="54" t="s">
        <v>21</v>
      </c>
      <c r="H107" s="22"/>
      <c r="I107" s="22">
        <v>1199</v>
      </c>
      <c r="J107" s="44" t="str">
        <f>IF($O$2 = 0,"",IF(G107 = "brutto",I107/1.21*(100-$O$2)/100,I107/1.21*(75)/100))</f>
        <v/>
      </c>
      <c r="K107" s="45" t="str">
        <f>IF(Tabulka36[[#This Row],[Sloupec9]] = "","",J107*1.21)</f>
        <v/>
      </c>
      <c r="L107" s="31"/>
      <c r="M107" s="29" t="str">
        <f>IF(J107 = "",IF(L107 = "","",I107*L107/1.21),IF(L107 = "","",J107*L107))</f>
        <v/>
      </c>
      <c r="N107" s="18" t="str">
        <f>IF(J107 = "",IF(L107 = "","",I107*L107),IF(L107 = "","",K107*L107))</f>
        <v/>
      </c>
      <c r="O107" s="39" t="str">
        <f>IF(H107 = "","", H107)</f>
        <v/>
      </c>
    </row>
    <row r="108" spans="1:15" ht="15" customHeight="1">
      <c r="A108" s="40" t="s">
        <v>241</v>
      </c>
      <c r="B108" s="19" t="s">
        <v>242</v>
      </c>
      <c r="C108" s="24">
        <v>8595558301188</v>
      </c>
      <c r="D108" s="24" t="s">
        <v>20</v>
      </c>
      <c r="E108" s="21">
        <v>12</v>
      </c>
      <c r="F108" s="46">
        <v>960</v>
      </c>
      <c r="G108" s="54" t="s">
        <v>21</v>
      </c>
      <c r="H108" s="22"/>
      <c r="I108" s="22">
        <v>279</v>
      </c>
      <c r="J108" s="44" t="str">
        <f>IF($O$2 = 0,"",IF(G108 = "brutto",I108/1.21*(100-$O$2)/100,I108/1.21*(75)/100))</f>
        <v/>
      </c>
      <c r="K108" s="45" t="str">
        <f>IF(Tabulka36[[#This Row],[Sloupec9]] = "","",J108*1.21)</f>
        <v/>
      </c>
      <c r="L108" s="31"/>
      <c r="M108" s="29" t="str">
        <f>IF(J108 = "",IF(L108 = "","",I108*L108/1.21),IF(L108 = "","",J108*L108))</f>
        <v/>
      </c>
      <c r="N108" s="18" t="str">
        <f>IF(J108 = "",IF(L108 = "","",I108*L108),IF(L108 = "","",K108*L108))</f>
        <v/>
      </c>
      <c r="O108" s="39" t="str">
        <f>IF(H108 = "","", H108)</f>
        <v/>
      </c>
    </row>
    <row r="109" spans="1:15" ht="15" customHeight="1">
      <c r="A109" s="40" t="s">
        <v>243</v>
      </c>
      <c r="B109" s="19" t="s">
        <v>244</v>
      </c>
      <c r="C109" s="24">
        <v>8595558302185</v>
      </c>
      <c r="D109" s="24" t="s">
        <v>20</v>
      </c>
      <c r="E109" s="21">
        <v>6</v>
      </c>
      <c r="F109" s="21">
        <v>252</v>
      </c>
      <c r="G109" s="54" t="s">
        <v>21</v>
      </c>
      <c r="H109" s="22" t="s">
        <v>64</v>
      </c>
      <c r="I109" s="27">
        <v>499</v>
      </c>
      <c r="J109" s="26" t="str">
        <f t="shared" si="11"/>
        <v/>
      </c>
      <c r="K109" s="28" t="str">
        <f>IF(Tabulka36[[#This Row],[Sloupec9]] = "","",J109*1.21)</f>
        <v/>
      </c>
      <c r="L109" s="31"/>
      <c r="M109" s="29" t="str">
        <f t="shared" si="12"/>
        <v/>
      </c>
      <c r="N109" s="18" t="str">
        <f t="shared" si="13"/>
        <v/>
      </c>
      <c r="O109" s="39" t="str">
        <f t="shared" si="10"/>
        <v xml:space="preserve">poslední kusy </v>
      </c>
    </row>
    <row r="110" spans="1:15" ht="15" customHeight="1">
      <c r="A110" s="40" t="s">
        <v>245</v>
      </c>
      <c r="B110" s="19" t="s">
        <v>246</v>
      </c>
      <c r="C110" s="24">
        <v>8595558300594</v>
      </c>
      <c r="D110" s="24" t="s">
        <v>221</v>
      </c>
      <c r="E110" s="21">
        <v>6</v>
      </c>
      <c r="F110" s="21">
        <v>396</v>
      </c>
      <c r="G110" s="54" t="s">
        <v>21</v>
      </c>
      <c r="H110" s="22" t="s">
        <v>64</v>
      </c>
      <c r="I110" s="27">
        <v>699</v>
      </c>
      <c r="J110" s="26" t="str">
        <f t="shared" si="11"/>
        <v/>
      </c>
      <c r="K110" s="28" t="str">
        <f>IF(Tabulka36[[#This Row],[Sloupec9]] = "","",J110*1.21)</f>
        <v/>
      </c>
      <c r="L110" s="31"/>
      <c r="M110" s="29" t="str">
        <f t="shared" si="12"/>
        <v/>
      </c>
      <c r="N110" s="18" t="str">
        <f t="shared" si="13"/>
        <v/>
      </c>
      <c r="O110" s="39" t="str">
        <f t="shared" si="10"/>
        <v xml:space="preserve">poslední kusy </v>
      </c>
    </row>
    <row r="111" spans="1:15" ht="15" customHeight="1">
      <c r="A111" s="40" t="s">
        <v>247</v>
      </c>
      <c r="B111" s="19" t="s">
        <v>248</v>
      </c>
      <c r="C111" s="24">
        <v>8595558300785</v>
      </c>
      <c r="D111" s="24" t="s">
        <v>221</v>
      </c>
      <c r="E111" s="21">
        <v>8</v>
      </c>
      <c r="F111" s="21">
        <v>960</v>
      </c>
      <c r="G111" s="54" t="s">
        <v>21</v>
      </c>
      <c r="H111" s="22"/>
      <c r="I111" s="27">
        <v>299</v>
      </c>
      <c r="J111" s="26" t="str">
        <f t="shared" si="11"/>
        <v/>
      </c>
      <c r="K111" s="28" t="str">
        <f>IF(Tabulka36[[#This Row],[Sloupec9]] = "","",J111*1.21)</f>
        <v/>
      </c>
      <c r="L111" s="31"/>
      <c r="M111" s="29" t="str">
        <f t="shared" si="12"/>
        <v/>
      </c>
      <c r="N111" s="18" t="str">
        <f t="shared" si="13"/>
        <v/>
      </c>
      <c r="O111" s="39" t="str">
        <f t="shared" si="10"/>
        <v/>
      </c>
    </row>
    <row r="112" spans="1:15" ht="15" customHeight="1">
      <c r="A112" s="40" t="s">
        <v>249</v>
      </c>
      <c r="B112" s="19" t="s">
        <v>250</v>
      </c>
      <c r="C112" s="24">
        <v>8595558301065</v>
      </c>
      <c r="D112" s="24" t="s">
        <v>221</v>
      </c>
      <c r="E112" s="21">
        <v>6</v>
      </c>
      <c r="F112" s="21">
        <v>324</v>
      </c>
      <c r="G112" s="54" t="s">
        <v>21</v>
      </c>
      <c r="H112" s="22"/>
      <c r="I112" s="27">
        <v>699</v>
      </c>
      <c r="J112" s="26" t="str">
        <f t="shared" si="11"/>
        <v/>
      </c>
      <c r="K112" s="28" t="str">
        <f>IF(Tabulka36[[#This Row],[Sloupec9]] = "","",J112*1.21)</f>
        <v/>
      </c>
      <c r="L112" s="31"/>
      <c r="M112" s="29" t="str">
        <f t="shared" si="12"/>
        <v/>
      </c>
      <c r="N112" s="18" t="str">
        <f t="shared" si="13"/>
        <v/>
      </c>
      <c r="O112" s="39" t="str">
        <f t="shared" si="10"/>
        <v/>
      </c>
    </row>
    <row r="113" spans="1:15" ht="15" customHeight="1">
      <c r="A113" s="40" t="s">
        <v>251</v>
      </c>
      <c r="B113" s="19" t="s">
        <v>252</v>
      </c>
      <c r="C113" s="24">
        <v>8595558303571</v>
      </c>
      <c r="D113" s="24" t="s">
        <v>221</v>
      </c>
      <c r="E113" s="21">
        <v>6</v>
      </c>
      <c r="F113" s="21">
        <v>540</v>
      </c>
      <c r="G113" s="54" t="s">
        <v>21</v>
      </c>
      <c r="H113" s="22"/>
      <c r="I113" s="27">
        <v>499</v>
      </c>
      <c r="J113" s="26" t="str">
        <f t="shared" si="11"/>
        <v/>
      </c>
      <c r="K113" s="28" t="str">
        <f>IF(Tabulka36[[#This Row],[Sloupec9]] = "","",J113*1.21)</f>
        <v/>
      </c>
      <c r="L113" s="31"/>
      <c r="M113" s="29" t="str">
        <f t="shared" si="12"/>
        <v/>
      </c>
      <c r="N113" s="18" t="str">
        <f t="shared" si="13"/>
        <v/>
      </c>
      <c r="O113" s="39" t="str">
        <f t="shared" si="10"/>
        <v/>
      </c>
    </row>
    <row r="114" spans="1:15" ht="15" customHeight="1">
      <c r="A114" s="40" t="s">
        <v>253</v>
      </c>
      <c r="B114" s="19" t="s">
        <v>254</v>
      </c>
      <c r="C114" s="24">
        <v>8595558301256</v>
      </c>
      <c r="D114" s="24" t="s">
        <v>20</v>
      </c>
      <c r="E114" s="21">
        <v>8</v>
      </c>
      <c r="F114" s="21">
        <v>960</v>
      </c>
      <c r="G114" s="54" t="s">
        <v>21</v>
      </c>
      <c r="H114" s="22"/>
      <c r="I114" s="27">
        <v>349</v>
      </c>
      <c r="J114" s="26" t="str">
        <f t="shared" si="11"/>
        <v/>
      </c>
      <c r="K114" s="28" t="str">
        <f>IF(Tabulka36[[#This Row],[Sloupec9]] = "","",J114*1.21)</f>
        <v/>
      </c>
      <c r="L114" s="31"/>
      <c r="M114" s="29" t="str">
        <f t="shared" si="12"/>
        <v/>
      </c>
      <c r="N114" s="18" t="str">
        <f t="shared" si="13"/>
        <v/>
      </c>
      <c r="O114" s="39" t="str">
        <f t="shared" si="10"/>
        <v/>
      </c>
    </row>
    <row r="115" spans="1:15" ht="15" customHeight="1">
      <c r="A115" s="40" t="s">
        <v>255</v>
      </c>
      <c r="B115" s="19" t="s">
        <v>256</v>
      </c>
      <c r="C115" s="24">
        <v>8595558302451</v>
      </c>
      <c r="D115" s="24" t="s">
        <v>221</v>
      </c>
      <c r="E115" s="21">
        <v>6</v>
      </c>
      <c r="F115" s="21">
        <v>270</v>
      </c>
      <c r="G115" s="54" t="s">
        <v>21</v>
      </c>
      <c r="H115" s="22" t="s">
        <v>64</v>
      </c>
      <c r="I115" s="27">
        <v>799</v>
      </c>
      <c r="J115" s="26" t="str">
        <f t="shared" si="11"/>
        <v/>
      </c>
      <c r="K115" s="28" t="str">
        <f>IF(Tabulka36[[#This Row],[Sloupec9]] = "","",J115*1.21)</f>
        <v/>
      </c>
      <c r="L115" s="31"/>
      <c r="M115" s="29" t="str">
        <f t="shared" si="12"/>
        <v/>
      </c>
      <c r="N115" s="18" t="str">
        <f t="shared" si="13"/>
        <v/>
      </c>
      <c r="O115" s="39" t="str">
        <f t="shared" si="10"/>
        <v xml:space="preserve">poslední kusy </v>
      </c>
    </row>
    <row r="116" spans="1:15" ht="15" customHeight="1">
      <c r="A116" s="40" t="s">
        <v>257</v>
      </c>
      <c r="B116" s="19" t="s">
        <v>258</v>
      </c>
      <c r="C116" s="24">
        <v>8595558305025</v>
      </c>
      <c r="D116" s="24" t="s">
        <v>221</v>
      </c>
      <c r="E116" s="21">
        <v>6</v>
      </c>
      <c r="F116" s="21">
        <v>480</v>
      </c>
      <c r="G116" s="54" t="s">
        <v>21</v>
      </c>
      <c r="H116" s="22" t="s">
        <v>259</v>
      </c>
      <c r="I116" s="27">
        <v>499</v>
      </c>
      <c r="J116" s="26" t="str">
        <f t="shared" si="11"/>
        <v/>
      </c>
      <c r="K116" s="28" t="str">
        <f>IF(Tabulka36[[#This Row],[Sloupec9]] = "","",J116*1.21)</f>
        <v/>
      </c>
      <c r="L116" s="31"/>
      <c r="M116" s="29" t="str">
        <f t="shared" si="12"/>
        <v/>
      </c>
      <c r="N116" s="18" t="str">
        <f t="shared" si="13"/>
        <v/>
      </c>
      <c r="O116" s="39" t="str">
        <f t="shared" si="10"/>
        <v xml:space="preserve">poslední kusy   novinka </v>
      </c>
    </row>
    <row r="117" spans="1:15" ht="15" customHeight="1">
      <c r="A117" s="40" t="s">
        <v>260</v>
      </c>
      <c r="B117" s="19" t="s">
        <v>261</v>
      </c>
      <c r="C117" s="24">
        <v>8595558303540</v>
      </c>
      <c r="D117" s="24" t="s">
        <v>221</v>
      </c>
      <c r="E117" s="21">
        <v>6</v>
      </c>
      <c r="F117" s="21">
        <v>324</v>
      </c>
      <c r="G117" s="54" t="s">
        <v>21</v>
      </c>
      <c r="H117" s="22"/>
      <c r="I117" s="27">
        <v>699</v>
      </c>
      <c r="J117" s="26" t="str">
        <f t="shared" si="11"/>
        <v/>
      </c>
      <c r="K117" s="28" t="str">
        <f>IF(Tabulka36[[#This Row],[Sloupec9]] = "","",J117*1.21)</f>
        <v/>
      </c>
      <c r="L117" s="31"/>
      <c r="M117" s="29" t="str">
        <f t="shared" si="12"/>
        <v/>
      </c>
      <c r="N117" s="18" t="str">
        <f t="shared" si="13"/>
        <v/>
      </c>
      <c r="O117" s="39" t="str">
        <f t="shared" si="10"/>
        <v/>
      </c>
    </row>
    <row r="118" spans="1:15" ht="15" customHeight="1">
      <c r="A118" s="40" t="s">
        <v>262</v>
      </c>
      <c r="B118" s="19" t="s">
        <v>263</v>
      </c>
      <c r="C118" s="24">
        <v>8595558302086</v>
      </c>
      <c r="D118" s="24" t="s">
        <v>221</v>
      </c>
      <c r="E118" s="21">
        <v>12</v>
      </c>
      <c r="F118" s="21">
        <v>960</v>
      </c>
      <c r="G118" s="54" t="s">
        <v>21</v>
      </c>
      <c r="H118" s="22"/>
      <c r="I118" s="27">
        <v>349</v>
      </c>
      <c r="J118" s="26" t="str">
        <f t="shared" si="11"/>
        <v/>
      </c>
      <c r="K118" s="28" t="str">
        <f>IF(Tabulka36[[#This Row],[Sloupec9]] = "","",J118*1.21)</f>
        <v/>
      </c>
      <c r="L118" s="31"/>
      <c r="M118" s="29" t="str">
        <f t="shared" si="12"/>
        <v/>
      </c>
      <c r="N118" s="18" t="str">
        <f t="shared" si="13"/>
        <v/>
      </c>
      <c r="O118" s="39" t="str">
        <f t="shared" si="10"/>
        <v/>
      </c>
    </row>
    <row r="119" spans="1:15" ht="15" customHeight="1">
      <c r="A119" s="40" t="s">
        <v>264</v>
      </c>
      <c r="B119" s="19" t="s">
        <v>265</v>
      </c>
      <c r="C119" s="24">
        <v>8595558301072</v>
      </c>
      <c r="D119" s="24" t="s">
        <v>221</v>
      </c>
      <c r="E119" s="21">
        <v>12</v>
      </c>
      <c r="F119" s="21">
        <v>960</v>
      </c>
      <c r="G119" s="54" t="s">
        <v>21</v>
      </c>
      <c r="H119" s="22"/>
      <c r="I119" s="27">
        <v>349</v>
      </c>
      <c r="J119" s="26" t="str">
        <f t="shared" si="11"/>
        <v/>
      </c>
      <c r="K119" s="28" t="str">
        <f>IF(Tabulka36[[#This Row],[Sloupec9]] = "","",J119*1.21)</f>
        <v/>
      </c>
      <c r="L119" s="31"/>
      <c r="M119" s="29" t="str">
        <f t="shared" si="12"/>
        <v/>
      </c>
      <c r="N119" s="18" t="str">
        <f t="shared" si="13"/>
        <v/>
      </c>
      <c r="O119" s="39" t="str">
        <f t="shared" si="10"/>
        <v/>
      </c>
    </row>
    <row r="120" spans="1:15" ht="15" customHeight="1">
      <c r="A120" s="40" t="s">
        <v>266</v>
      </c>
      <c r="B120" s="19" t="s">
        <v>267</v>
      </c>
      <c r="C120" s="24">
        <v>8595558302482</v>
      </c>
      <c r="D120" s="24" t="s">
        <v>221</v>
      </c>
      <c r="E120" s="21">
        <v>12</v>
      </c>
      <c r="F120" s="21">
        <v>960</v>
      </c>
      <c r="G120" s="54" t="s">
        <v>21</v>
      </c>
      <c r="H120" s="22"/>
      <c r="I120" s="27">
        <v>349</v>
      </c>
      <c r="J120" s="26" t="str">
        <f t="shared" si="11"/>
        <v/>
      </c>
      <c r="K120" s="28" t="str">
        <f>IF(Tabulka36[[#This Row],[Sloupec9]] = "","",J120*1.21)</f>
        <v/>
      </c>
      <c r="L120" s="31"/>
      <c r="M120" s="29" t="str">
        <f t="shared" si="12"/>
        <v/>
      </c>
      <c r="N120" s="18" t="str">
        <f t="shared" si="13"/>
        <v/>
      </c>
      <c r="O120" s="39" t="str">
        <f t="shared" si="10"/>
        <v/>
      </c>
    </row>
    <row r="121" spans="1:15" ht="15" customHeight="1">
      <c r="A121" s="40" t="s">
        <v>268</v>
      </c>
      <c r="B121" s="19" t="s">
        <v>269</v>
      </c>
      <c r="C121" s="24">
        <v>8595558303557</v>
      </c>
      <c r="D121" s="24" t="s">
        <v>221</v>
      </c>
      <c r="E121" s="21">
        <v>12</v>
      </c>
      <c r="F121" s="21">
        <v>960</v>
      </c>
      <c r="G121" s="54" t="s">
        <v>21</v>
      </c>
      <c r="H121" s="22"/>
      <c r="I121" s="27">
        <v>349</v>
      </c>
      <c r="J121" s="26" t="str">
        <f t="shared" si="11"/>
        <v/>
      </c>
      <c r="K121" s="28" t="str">
        <f>IF(Tabulka36[[#This Row],[Sloupec9]] = "","",J121*1.21)</f>
        <v/>
      </c>
      <c r="L121" s="31"/>
      <c r="M121" s="29" t="str">
        <f t="shared" si="12"/>
        <v/>
      </c>
      <c r="N121" s="18" t="str">
        <f t="shared" si="13"/>
        <v/>
      </c>
      <c r="O121" s="39" t="str">
        <f t="shared" si="10"/>
        <v/>
      </c>
    </row>
    <row r="122" spans="1:15" ht="15" customHeight="1">
      <c r="A122" s="40" t="s">
        <v>270</v>
      </c>
      <c r="B122" s="19" t="s">
        <v>271</v>
      </c>
      <c r="C122" s="24">
        <v>8595558302499</v>
      </c>
      <c r="D122" s="24" t="s">
        <v>221</v>
      </c>
      <c r="E122" s="21">
        <v>12</v>
      </c>
      <c r="F122" s="21">
        <v>960</v>
      </c>
      <c r="G122" s="54" t="s">
        <v>21</v>
      </c>
      <c r="H122" s="22" t="s">
        <v>64</v>
      </c>
      <c r="I122" s="27">
        <v>349</v>
      </c>
      <c r="J122" s="26" t="str">
        <f t="shared" si="11"/>
        <v/>
      </c>
      <c r="K122" s="28" t="str">
        <f>IF(Tabulka36[[#This Row],[Sloupec9]] = "","",J122*1.21)</f>
        <v/>
      </c>
      <c r="L122" s="31"/>
      <c r="M122" s="29" t="str">
        <f t="shared" si="12"/>
        <v/>
      </c>
      <c r="N122" s="18" t="str">
        <f t="shared" si="13"/>
        <v/>
      </c>
      <c r="O122" s="39" t="str">
        <f t="shared" si="10"/>
        <v xml:space="preserve">poslední kusy </v>
      </c>
    </row>
    <row r="123" spans="1:15" ht="15" customHeight="1">
      <c r="A123" s="40" t="s">
        <v>272</v>
      </c>
      <c r="B123" s="19" t="s">
        <v>273</v>
      </c>
      <c r="C123" s="24">
        <v>8595558303588</v>
      </c>
      <c r="D123" s="24" t="s">
        <v>20</v>
      </c>
      <c r="E123" s="21">
        <v>8</v>
      </c>
      <c r="F123" s="21">
        <v>960</v>
      </c>
      <c r="G123" s="54" t="s">
        <v>21</v>
      </c>
      <c r="H123" s="22" t="s">
        <v>64</v>
      </c>
      <c r="I123" s="27">
        <v>349</v>
      </c>
      <c r="J123" s="26" t="str">
        <f t="shared" si="11"/>
        <v/>
      </c>
      <c r="K123" s="28" t="str">
        <f>IF(Tabulka36[[#This Row],[Sloupec9]] = "","",J123*1.21)</f>
        <v/>
      </c>
      <c r="L123" s="31"/>
      <c r="M123" s="29" t="str">
        <f t="shared" si="12"/>
        <v/>
      </c>
      <c r="N123" s="18" t="str">
        <f t="shared" si="13"/>
        <v/>
      </c>
      <c r="O123" s="39" t="str">
        <f t="shared" si="10"/>
        <v xml:space="preserve">poslední kusy </v>
      </c>
    </row>
    <row r="124" spans="1:15" ht="15" customHeight="1">
      <c r="A124" s="40" t="s">
        <v>274</v>
      </c>
      <c r="B124" s="19" t="s">
        <v>275</v>
      </c>
      <c r="C124" s="24">
        <v>8595558301607</v>
      </c>
      <c r="D124" s="24" t="s">
        <v>221</v>
      </c>
      <c r="E124" s="21">
        <v>6</v>
      </c>
      <c r="F124" s="21">
        <v>396</v>
      </c>
      <c r="G124" s="54" t="s">
        <v>21</v>
      </c>
      <c r="H124" s="22"/>
      <c r="I124" s="27">
        <v>699</v>
      </c>
      <c r="J124" s="26" t="str">
        <f t="shared" si="11"/>
        <v/>
      </c>
      <c r="K124" s="28" t="str">
        <f>IF(Tabulka36[[#This Row],[Sloupec9]] = "","",J124*1.21)</f>
        <v/>
      </c>
      <c r="L124" s="31"/>
      <c r="M124" s="29" t="str">
        <f t="shared" si="12"/>
        <v/>
      </c>
      <c r="N124" s="18" t="str">
        <f t="shared" si="13"/>
        <v/>
      </c>
      <c r="O124" s="39" t="str">
        <f t="shared" si="10"/>
        <v/>
      </c>
    </row>
    <row r="125" spans="1:15" ht="15" customHeight="1">
      <c r="A125" s="40" t="s">
        <v>276</v>
      </c>
      <c r="B125" s="19" t="s">
        <v>277</v>
      </c>
      <c r="C125" s="24">
        <v>8595558302475</v>
      </c>
      <c r="D125" s="24" t="s">
        <v>20</v>
      </c>
      <c r="E125" s="21">
        <v>6</v>
      </c>
      <c r="F125" s="21">
        <v>480</v>
      </c>
      <c r="G125" s="54" t="s">
        <v>21</v>
      </c>
      <c r="H125" s="22" t="s">
        <v>64</v>
      </c>
      <c r="I125" s="27">
        <v>499</v>
      </c>
      <c r="J125" s="26" t="str">
        <f t="shared" si="11"/>
        <v/>
      </c>
      <c r="K125" s="28" t="str">
        <f>IF(Tabulka36[[#This Row],[Sloupec9]] = "","",J125*1.21)</f>
        <v/>
      </c>
      <c r="L125" s="31"/>
      <c r="M125" s="29" t="str">
        <f t="shared" si="12"/>
        <v/>
      </c>
      <c r="N125" s="18" t="str">
        <f t="shared" si="13"/>
        <v/>
      </c>
      <c r="O125" s="39" t="str">
        <f t="shared" si="10"/>
        <v xml:space="preserve">poslední kusy </v>
      </c>
    </row>
    <row r="126" spans="1:15" ht="15" customHeight="1">
      <c r="A126" s="40" t="s">
        <v>278</v>
      </c>
      <c r="B126" s="19" t="s">
        <v>279</v>
      </c>
      <c r="C126" s="24">
        <v>8595558300600</v>
      </c>
      <c r="D126" s="24" t="s">
        <v>221</v>
      </c>
      <c r="E126" s="21">
        <v>12</v>
      </c>
      <c r="F126" s="21">
        <v>960</v>
      </c>
      <c r="G126" s="54" t="s">
        <v>21</v>
      </c>
      <c r="H126" s="22" t="s">
        <v>64</v>
      </c>
      <c r="I126" s="27">
        <v>299</v>
      </c>
      <c r="J126" s="26" t="str">
        <f t="shared" si="11"/>
        <v/>
      </c>
      <c r="K126" s="28" t="str">
        <f>IF(Tabulka36[[#This Row],[Sloupec9]] = "","",J126*1.21)</f>
        <v/>
      </c>
      <c r="L126" s="31"/>
      <c r="M126" s="29" t="str">
        <f t="shared" si="12"/>
        <v/>
      </c>
      <c r="N126" s="18" t="str">
        <f t="shared" si="13"/>
        <v/>
      </c>
      <c r="O126" s="39" t="str">
        <f t="shared" si="10"/>
        <v xml:space="preserve">poslední kusy </v>
      </c>
    </row>
    <row r="127" spans="1:15" ht="15" customHeight="1">
      <c r="A127" s="40" t="s">
        <v>280</v>
      </c>
      <c r="B127" s="19" t="s">
        <v>281</v>
      </c>
      <c r="C127" s="24">
        <v>8595558300617</v>
      </c>
      <c r="D127" s="24" t="s">
        <v>221</v>
      </c>
      <c r="E127" s="21">
        <v>12</v>
      </c>
      <c r="F127" s="21">
        <v>960</v>
      </c>
      <c r="G127" s="54" t="s">
        <v>21</v>
      </c>
      <c r="H127" s="22"/>
      <c r="I127" s="27">
        <v>299</v>
      </c>
      <c r="J127" s="26" t="str">
        <f t="shared" si="11"/>
        <v/>
      </c>
      <c r="K127" s="28" t="str">
        <f>IF(Tabulka36[[#This Row],[Sloupec9]] = "","",J127*1.21)</f>
        <v/>
      </c>
      <c r="L127" s="31"/>
      <c r="M127" s="29" t="str">
        <f t="shared" si="12"/>
        <v/>
      </c>
      <c r="N127" s="18" t="str">
        <f t="shared" si="13"/>
        <v/>
      </c>
      <c r="O127" s="39" t="str">
        <f t="shared" si="10"/>
        <v/>
      </c>
    </row>
    <row r="128" spans="1:15" ht="15" customHeight="1">
      <c r="A128" s="40" t="s">
        <v>282</v>
      </c>
      <c r="B128" s="19" t="s">
        <v>283</v>
      </c>
      <c r="C128" s="24">
        <v>8595558302079</v>
      </c>
      <c r="D128" s="24" t="s">
        <v>221</v>
      </c>
      <c r="E128" s="21">
        <v>6</v>
      </c>
      <c r="F128" s="21">
        <v>270</v>
      </c>
      <c r="G128" s="54" t="s">
        <v>21</v>
      </c>
      <c r="H128" s="22"/>
      <c r="I128" s="27">
        <v>799</v>
      </c>
      <c r="J128" s="26" t="str">
        <f t="shared" si="11"/>
        <v/>
      </c>
      <c r="K128" s="28" t="str">
        <f>IF(Tabulka36[[#This Row],[Sloupec9]] = "","",J128*1.21)</f>
        <v/>
      </c>
      <c r="L128" s="31"/>
      <c r="M128" s="29" t="str">
        <f t="shared" si="12"/>
        <v/>
      </c>
      <c r="N128" s="18" t="str">
        <f t="shared" si="13"/>
        <v/>
      </c>
      <c r="O128" s="39" t="str">
        <f t="shared" si="10"/>
        <v/>
      </c>
    </row>
    <row r="129" spans="1:15" ht="15" customHeight="1">
      <c r="A129" s="40" t="s">
        <v>284</v>
      </c>
      <c r="B129" s="19" t="s">
        <v>285</v>
      </c>
      <c r="C129" s="24">
        <v>8595558303205</v>
      </c>
      <c r="D129" s="24" t="s">
        <v>221</v>
      </c>
      <c r="E129" s="21">
        <v>6</v>
      </c>
      <c r="F129" s="21">
        <v>480</v>
      </c>
      <c r="G129" s="54" t="s">
        <v>21</v>
      </c>
      <c r="H129" s="22" t="s">
        <v>64</v>
      </c>
      <c r="I129" s="27">
        <v>499</v>
      </c>
      <c r="J129" s="26" t="str">
        <f t="shared" si="11"/>
        <v/>
      </c>
      <c r="K129" s="28" t="str">
        <f>IF(Tabulka36[[#This Row],[Sloupec9]] = "","",J129*1.21)</f>
        <v/>
      </c>
      <c r="L129" s="31"/>
      <c r="M129" s="29" t="str">
        <f t="shared" si="12"/>
        <v/>
      </c>
      <c r="N129" s="18" t="str">
        <f t="shared" si="13"/>
        <v/>
      </c>
      <c r="O129" s="39" t="str">
        <f t="shared" si="10"/>
        <v xml:space="preserve">poslední kusy </v>
      </c>
    </row>
    <row r="130" spans="1:15" ht="15" customHeight="1">
      <c r="A130" s="40" t="s">
        <v>286</v>
      </c>
      <c r="B130" s="19" t="s">
        <v>287</v>
      </c>
      <c r="C130" s="24">
        <v>8595558304080</v>
      </c>
      <c r="D130" s="24" t="s">
        <v>20</v>
      </c>
      <c r="E130" s="21">
        <v>10</v>
      </c>
      <c r="F130" s="21">
        <v>630</v>
      </c>
      <c r="G130" s="54" t="s">
        <v>21</v>
      </c>
      <c r="H130" s="22"/>
      <c r="I130" s="27">
        <v>599</v>
      </c>
      <c r="J130" s="26" t="str">
        <f t="shared" si="11"/>
        <v/>
      </c>
      <c r="K130" s="28" t="str">
        <f>IF(Tabulka36[[#This Row],[Sloupec9]] = "","",J130*1.21)</f>
        <v/>
      </c>
      <c r="L130" s="31"/>
      <c r="M130" s="29" t="str">
        <f t="shared" si="12"/>
        <v/>
      </c>
      <c r="N130" s="18" t="str">
        <f t="shared" si="13"/>
        <v/>
      </c>
      <c r="O130" s="39" t="str">
        <f t="shared" si="10"/>
        <v/>
      </c>
    </row>
    <row r="131" spans="1:15" ht="15" customHeight="1">
      <c r="A131" s="40" t="s">
        <v>288</v>
      </c>
      <c r="B131" s="19" t="s">
        <v>289</v>
      </c>
      <c r="C131" s="24">
        <v>8595558304707</v>
      </c>
      <c r="D131" s="24" t="s">
        <v>32</v>
      </c>
      <c r="E131" s="21">
        <v>6</v>
      </c>
      <c r="F131" s="21">
        <v>756</v>
      </c>
      <c r="G131" s="54" t="s">
        <v>21</v>
      </c>
      <c r="H131" s="22" t="s">
        <v>51</v>
      </c>
      <c r="I131" s="27">
        <v>599</v>
      </c>
      <c r="J131" s="26" t="str">
        <f t="shared" si="11"/>
        <v/>
      </c>
      <c r="K131" s="28" t="str">
        <f>IF(Tabulka36[[#This Row],[Sloupec9]] = "","",J131*1.21)</f>
        <v/>
      </c>
      <c r="L131" s="31"/>
      <c r="M131" s="29" t="str">
        <f t="shared" si="12"/>
        <v/>
      </c>
      <c r="N131" s="18" t="str">
        <f t="shared" si="13"/>
        <v/>
      </c>
      <c r="O131" s="39" t="str">
        <f t="shared" si="10"/>
        <v xml:space="preserve">novinka </v>
      </c>
    </row>
    <row r="132" spans="1:15" ht="15" customHeight="1">
      <c r="A132" s="40" t="s">
        <v>290</v>
      </c>
      <c r="B132" s="19" t="s">
        <v>291</v>
      </c>
      <c r="C132" s="24">
        <v>8595558305001</v>
      </c>
      <c r="D132" s="24" t="s">
        <v>32</v>
      </c>
      <c r="E132" s="21">
        <v>4</v>
      </c>
      <c r="F132" s="21">
        <v>408</v>
      </c>
      <c r="G132" s="54" t="s">
        <v>21</v>
      </c>
      <c r="H132" s="22" t="s">
        <v>51</v>
      </c>
      <c r="I132" s="27">
        <v>749</v>
      </c>
      <c r="J132" s="26" t="str">
        <f t="shared" si="11"/>
        <v/>
      </c>
      <c r="K132" s="28" t="str">
        <f>IF(Tabulka36[[#This Row],[Sloupec9]] = "","",J132*1.21)</f>
        <v/>
      </c>
      <c r="L132" s="31"/>
      <c r="M132" s="29" t="str">
        <f t="shared" si="12"/>
        <v/>
      </c>
      <c r="N132" s="18" t="str">
        <f t="shared" si="13"/>
        <v/>
      </c>
      <c r="O132" s="39" t="str">
        <f t="shared" si="10"/>
        <v xml:space="preserve">novinka </v>
      </c>
    </row>
    <row r="133" spans="1:15" ht="15" customHeight="1">
      <c r="A133" s="40" t="s">
        <v>292</v>
      </c>
      <c r="B133" s="19" t="s">
        <v>293</v>
      </c>
      <c r="C133" s="24">
        <v>8595558302840</v>
      </c>
      <c r="D133" s="24" t="s">
        <v>20</v>
      </c>
      <c r="E133" s="21">
        <v>6</v>
      </c>
      <c r="F133" s="21">
        <v>252</v>
      </c>
      <c r="G133" s="54" t="s">
        <v>21</v>
      </c>
      <c r="H133" s="22"/>
      <c r="I133" s="27">
        <v>799</v>
      </c>
      <c r="J133" s="26" t="str">
        <f t="shared" si="11"/>
        <v/>
      </c>
      <c r="K133" s="28" t="str">
        <f>IF(Tabulka36[[#This Row],[Sloupec9]] = "","",J133*1.21)</f>
        <v/>
      </c>
      <c r="L133" s="31"/>
      <c r="M133" s="29" t="str">
        <f t="shared" si="12"/>
        <v/>
      </c>
      <c r="N133" s="18" t="str">
        <f t="shared" si="13"/>
        <v/>
      </c>
      <c r="O133" s="39" t="str">
        <f t="shared" si="10"/>
        <v/>
      </c>
    </row>
    <row r="134" spans="1:15" ht="15" customHeight="1">
      <c r="A134" s="40" t="s">
        <v>294</v>
      </c>
      <c r="B134" s="19" t="s">
        <v>295</v>
      </c>
      <c r="C134" s="24">
        <v>5425016925942</v>
      </c>
      <c r="D134" s="24" t="s">
        <v>32</v>
      </c>
      <c r="E134" s="21">
        <v>6</v>
      </c>
      <c r="F134" s="21">
        <v>594</v>
      </c>
      <c r="G134" s="54" t="s">
        <v>21</v>
      </c>
      <c r="H134" s="22"/>
      <c r="I134" s="27">
        <v>849</v>
      </c>
      <c r="J134" s="26" t="str">
        <f t="shared" si="11"/>
        <v/>
      </c>
      <c r="K134" s="28" t="str">
        <f>IF(Tabulka36[[#This Row],[Sloupec9]] = "","",J134*1.21)</f>
        <v/>
      </c>
      <c r="L134" s="31"/>
      <c r="M134" s="29" t="str">
        <f t="shared" si="12"/>
        <v/>
      </c>
      <c r="N134" s="18" t="str">
        <f t="shared" si="13"/>
        <v/>
      </c>
      <c r="O134" s="39" t="str">
        <f t="shared" si="10"/>
        <v/>
      </c>
    </row>
    <row r="135" spans="1:15" ht="15" customHeight="1">
      <c r="A135" s="40" t="s">
        <v>296</v>
      </c>
      <c r="B135" s="19" t="s">
        <v>297</v>
      </c>
      <c r="C135" s="24">
        <v>5425016925959</v>
      </c>
      <c r="D135" s="24" t="s">
        <v>32</v>
      </c>
      <c r="E135" s="21">
        <v>6</v>
      </c>
      <c r="F135" s="21">
        <v>594</v>
      </c>
      <c r="G135" s="54" t="s">
        <v>21</v>
      </c>
      <c r="H135" s="22"/>
      <c r="I135" s="27">
        <v>849</v>
      </c>
      <c r="J135" s="26" t="str">
        <f t="shared" si="11"/>
        <v/>
      </c>
      <c r="K135" s="28" t="str">
        <f>IF(Tabulka36[[#This Row],[Sloupec9]] = "","",J135*1.21)</f>
        <v/>
      </c>
      <c r="L135" s="31"/>
      <c r="M135" s="29" t="str">
        <f t="shared" si="12"/>
        <v/>
      </c>
      <c r="N135" s="18" t="str">
        <f t="shared" si="13"/>
        <v/>
      </c>
      <c r="O135" s="39" t="str">
        <f t="shared" ref="O135:O192" si="14">IF(H135 = "","", H135)</f>
        <v/>
      </c>
    </row>
    <row r="136" spans="1:15" ht="15" customHeight="1">
      <c r="A136" s="40" t="s">
        <v>298</v>
      </c>
      <c r="B136" s="19" t="s">
        <v>299</v>
      </c>
      <c r="C136" s="24">
        <v>8595558302642</v>
      </c>
      <c r="D136" s="24" t="s">
        <v>20</v>
      </c>
      <c r="E136" s="21">
        <v>6</v>
      </c>
      <c r="F136" s="21">
        <v>672</v>
      </c>
      <c r="G136" s="54" t="s">
        <v>21</v>
      </c>
      <c r="H136" s="22"/>
      <c r="I136" s="27">
        <v>649</v>
      </c>
      <c r="J136" s="26" t="str">
        <f t="shared" si="11"/>
        <v/>
      </c>
      <c r="K136" s="28" t="str">
        <f>IF(Tabulka36[[#This Row],[Sloupec9]] = "","",J136*1.21)</f>
        <v/>
      </c>
      <c r="L136" s="31"/>
      <c r="M136" s="29" t="str">
        <f t="shared" si="12"/>
        <v/>
      </c>
      <c r="N136" s="18" t="str">
        <f t="shared" si="13"/>
        <v/>
      </c>
      <c r="O136" s="39" t="str">
        <f t="shared" si="14"/>
        <v/>
      </c>
    </row>
    <row r="137" spans="1:15" ht="15" customHeight="1">
      <c r="A137" s="40" t="s">
        <v>300</v>
      </c>
      <c r="B137" s="19" t="s">
        <v>301</v>
      </c>
      <c r="C137" s="24">
        <v>8595558305261</v>
      </c>
      <c r="D137" s="24" t="s">
        <v>20</v>
      </c>
      <c r="E137" s="21">
        <v>6</v>
      </c>
      <c r="F137" s="21">
        <v>150</v>
      </c>
      <c r="G137" s="54" t="s">
        <v>21</v>
      </c>
      <c r="H137" s="22" t="s">
        <v>51</v>
      </c>
      <c r="I137" s="27">
        <v>1199</v>
      </c>
      <c r="J137" s="26" t="str">
        <f t="shared" si="11"/>
        <v/>
      </c>
      <c r="K137" s="28" t="str">
        <f>IF(Tabulka36[[#This Row],[Sloupec9]] = "","",J137*1.21)</f>
        <v/>
      </c>
      <c r="L137" s="31"/>
      <c r="M137" s="29" t="str">
        <f t="shared" si="12"/>
        <v/>
      </c>
      <c r="N137" s="18" t="str">
        <f t="shared" si="13"/>
        <v/>
      </c>
      <c r="O137" s="39" t="str">
        <f t="shared" si="14"/>
        <v xml:space="preserve">novinka </v>
      </c>
    </row>
    <row r="138" spans="1:15" ht="15" customHeight="1">
      <c r="A138" s="40" t="s">
        <v>302</v>
      </c>
      <c r="B138" s="19" t="s">
        <v>303</v>
      </c>
      <c r="C138" s="24">
        <v>8595558303625</v>
      </c>
      <c r="D138" s="24" t="s">
        <v>20</v>
      </c>
      <c r="E138" s="21">
        <v>6</v>
      </c>
      <c r="F138" s="21">
        <v>180</v>
      </c>
      <c r="G138" s="54" t="s">
        <v>21</v>
      </c>
      <c r="H138" s="22" t="s">
        <v>64</v>
      </c>
      <c r="I138" s="27">
        <v>749</v>
      </c>
      <c r="J138" s="26" t="str">
        <f t="shared" si="11"/>
        <v/>
      </c>
      <c r="K138" s="28" t="str">
        <f>IF(Tabulka36[[#This Row],[Sloupec9]] = "","",J138*1.21)</f>
        <v/>
      </c>
      <c r="L138" s="31"/>
      <c r="M138" s="29" t="str">
        <f t="shared" si="12"/>
        <v/>
      </c>
      <c r="N138" s="18" t="str">
        <f t="shared" si="13"/>
        <v/>
      </c>
      <c r="O138" s="39" t="str">
        <f t="shared" si="14"/>
        <v xml:space="preserve">poslední kusy </v>
      </c>
    </row>
    <row r="139" spans="1:15" ht="15" customHeight="1">
      <c r="A139" s="40" t="s">
        <v>304</v>
      </c>
      <c r="B139" s="19" t="s">
        <v>305</v>
      </c>
      <c r="C139" s="24">
        <v>8595558304684</v>
      </c>
      <c r="D139" s="24" t="s">
        <v>20</v>
      </c>
      <c r="E139" s="21">
        <v>7</v>
      </c>
      <c r="F139" s="21">
        <v>420</v>
      </c>
      <c r="G139" s="54" t="s">
        <v>21</v>
      </c>
      <c r="H139" s="22" t="s">
        <v>51</v>
      </c>
      <c r="I139" s="27">
        <v>649</v>
      </c>
      <c r="J139" s="26" t="str">
        <f t="shared" si="11"/>
        <v/>
      </c>
      <c r="K139" s="28" t="str">
        <f>IF(Tabulka36[[#This Row],[Sloupec9]] = "","",J139*1.21)</f>
        <v/>
      </c>
      <c r="L139" s="31"/>
      <c r="M139" s="29" t="str">
        <f t="shared" si="12"/>
        <v/>
      </c>
      <c r="N139" s="18" t="str">
        <f t="shared" si="13"/>
        <v/>
      </c>
      <c r="O139" s="39" t="str">
        <f t="shared" si="14"/>
        <v xml:space="preserve">novinka </v>
      </c>
    </row>
    <row r="140" spans="1:15" ht="15" customHeight="1">
      <c r="A140" s="40" t="s">
        <v>306</v>
      </c>
      <c r="B140" s="19" t="s">
        <v>307</v>
      </c>
      <c r="C140" s="24">
        <v>8595558304981</v>
      </c>
      <c r="D140" s="24" t="s">
        <v>20</v>
      </c>
      <c r="E140" s="21">
        <v>4</v>
      </c>
      <c r="F140" s="21">
        <v>120</v>
      </c>
      <c r="G140" s="54" t="s">
        <v>21</v>
      </c>
      <c r="H140" s="22" t="s">
        <v>51</v>
      </c>
      <c r="I140" s="27">
        <v>1499</v>
      </c>
      <c r="J140" s="26" t="str">
        <f t="shared" si="11"/>
        <v/>
      </c>
      <c r="K140" s="28" t="str">
        <f>IF(Tabulka36[[#This Row],[Sloupec9]] = "","",J140*1.21)</f>
        <v/>
      </c>
      <c r="L140" s="31"/>
      <c r="M140" s="29" t="str">
        <f t="shared" si="12"/>
        <v/>
      </c>
      <c r="N140" s="18" t="str">
        <f t="shared" si="13"/>
        <v/>
      </c>
      <c r="O140" s="39" t="str">
        <f t="shared" si="14"/>
        <v xml:space="preserve">novinka </v>
      </c>
    </row>
    <row r="141" spans="1:15" ht="15" customHeight="1">
      <c r="A141" s="40" t="s">
        <v>308</v>
      </c>
      <c r="B141" s="19" t="s">
        <v>309</v>
      </c>
      <c r="C141" s="24">
        <v>8595558301102</v>
      </c>
      <c r="D141" s="24" t="s">
        <v>20</v>
      </c>
      <c r="E141" s="21">
        <v>6</v>
      </c>
      <c r="F141" s="21">
        <v>180</v>
      </c>
      <c r="G141" s="54" t="s">
        <v>21</v>
      </c>
      <c r="H141" s="22"/>
      <c r="I141" s="27">
        <v>899</v>
      </c>
      <c r="J141" s="26" t="str">
        <f t="shared" si="11"/>
        <v/>
      </c>
      <c r="K141" s="28" t="str">
        <f>IF(Tabulka36[[#This Row],[Sloupec9]] = "","",J141*1.21)</f>
        <v/>
      </c>
      <c r="L141" s="31"/>
      <c r="M141" s="29" t="str">
        <f t="shared" si="12"/>
        <v/>
      </c>
      <c r="N141" s="18" t="str">
        <f t="shared" si="13"/>
        <v/>
      </c>
      <c r="O141" s="39" t="str">
        <f t="shared" si="14"/>
        <v/>
      </c>
    </row>
    <row r="142" spans="1:15" ht="15" customHeight="1">
      <c r="A142" s="40" t="s">
        <v>310</v>
      </c>
      <c r="B142" s="19" t="s">
        <v>311</v>
      </c>
      <c r="C142" s="24">
        <v>8595558303779</v>
      </c>
      <c r="D142" s="24" t="s">
        <v>32</v>
      </c>
      <c r="E142" s="21">
        <v>12</v>
      </c>
      <c r="F142" s="21">
        <v>336</v>
      </c>
      <c r="G142" s="54" t="s">
        <v>21</v>
      </c>
      <c r="H142" s="22"/>
      <c r="I142" s="27">
        <v>799</v>
      </c>
      <c r="J142" s="26" t="str">
        <f t="shared" si="11"/>
        <v/>
      </c>
      <c r="K142" s="28" t="str">
        <f>IF(Tabulka36[[#This Row],[Sloupec9]] = "","",J142*1.21)</f>
        <v/>
      </c>
      <c r="L142" s="31"/>
      <c r="M142" s="29" t="str">
        <f t="shared" si="12"/>
        <v/>
      </c>
      <c r="N142" s="18" t="str">
        <f t="shared" si="13"/>
        <v/>
      </c>
      <c r="O142" s="39" t="str">
        <f t="shared" si="14"/>
        <v/>
      </c>
    </row>
    <row r="143" spans="1:15" ht="15" customHeight="1">
      <c r="A143" s="40" t="s">
        <v>312</v>
      </c>
      <c r="B143" s="19" t="s">
        <v>313</v>
      </c>
      <c r="C143" s="24">
        <v>8595558302048</v>
      </c>
      <c r="D143" s="24" t="s">
        <v>32</v>
      </c>
      <c r="E143" s="21">
        <v>6</v>
      </c>
      <c r="F143" s="21">
        <v>180</v>
      </c>
      <c r="G143" s="54" t="s">
        <v>21</v>
      </c>
      <c r="H143" s="22" t="s">
        <v>314</v>
      </c>
      <c r="I143" s="27">
        <v>1199</v>
      </c>
      <c r="J143" s="26" t="str">
        <f t="shared" si="11"/>
        <v/>
      </c>
      <c r="K143" s="28" t="str">
        <f>IF(Tabulka36[[#This Row],[Sloupec9]] = "","",J143*1.21)</f>
        <v/>
      </c>
      <c r="L143" s="31"/>
      <c r="M143" s="29" t="str">
        <f t="shared" si="12"/>
        <v/>
      </c>
      <c r="N143" s="18" t="str">
        <f t="shared" si="13"/>
        <v/>
      </c>
      <c r="O143" s="39" t="str">
        <f t="shared" si="14"/>
        <v xml:space="preserve">nová cena </v>
      </c>
    </row>
    <row r="144" spans="1:15" ht="15" customHeight="1">
      <c r="A144" s="40" t="s">
        <v>315</v>
      </c>
      <c r="B144" s="19" t="s">
        <v>316</v>
      </c>
      <c r="C144" s="24">
        <v>8595558304257</v>
      </c>
      <c r="D144" s="24" t="s">
        <v>54</v>
      </c>
      <c r="E144" s="21">
        <v>6</v>
      </c>
      <c r="F144" s="21">
        <v>252</v>
      </c>
      <c r="G144" s="54" t="s">
        <v>21</v>
      </c>
      <c r="H144" s="22"/>
      <c r="I144" s="27">
        <v>899</v>
      </c>
      <c r="J144" s="26" t="str">
        <f t="shared" si="11"/>
        <v/>
      </c>
      <c r="K144" s="28" t="str">
        <f>IF(Tabulka36[[#This Row],[Sloupec9]] = "","",J144*1.21)</f>
        <v/>
      </c>
      <c r="L144" s="31"/>
      <c r="M144" s="29" t="str">
        <f t="shared" si="12"/>
        <v/>
      </c>
      <c r="N144" s="18" t="str">
        <f t="shared" si="13"/>
        <v/>
      </c>
      <c r="O144" s="39" t="str">
        <f t="shared" si="14"/>
        <v/>
      </c>
    </row>
    <row r="145" spans="1:15" ht="15" customHeight="1">
      <c r="A145" s="40" t="s">
        <v>317</v>
      </c>
      <c r="B145" s="19" t="s">
        <v>318</v>
      </c>
      <c r="C145" s="24">
        <v>8595558302321</v>
      </c>
      <c r="D145" s="24" t="s">
        <v>20</v>
      </c>
      <c r="E145" s="21">
        <v>6</v>
      </c>
      <c r="F145" s="21">
        <v>216</v>
      </c>
      <c r="G145" s="54" t="s">
        <v>21</v>
      </c>
      <c r="H145" s="22" t="s">
        <v>64</v>
      </c>
      <c r="I145" s="27">
        <v>699</v>
      </c>
      <c r="J145" s="26" t="str">
        <f t="shared" si="11"/>
        <v/>
      </c>
      <c r="K145" s="28" t="str">
        <f>IF(Tabulka36[[#This Row],[Sloupec9]] = "","",J145*1.21)</f>
        <v/>
      </c>
      <c r="L145" s="31"/>
      <c r="M145" s="29" t="str">
        <f t="shared" si="12"/>
        <v/>
      </c>
      <c r="N145" s="18" t="str">
        <f t="shared" si="13"/>
        <v/>
      </c>
      <c r="O145" s="39" t="str">
        <f t="shared" si="14"/>
        <v xml:space="preserve">poslední kusy </v>
      </c>
    </row>
    <row r="146" spans="1:15" ht="15" customHeight="1">
      <c r="A146" s="40" t="s">
        <v>319</v>
      </c>
      <c r="B146" s="19" t="s">
        <v>320</v>
      </c>
      <c r="C146" s="24">
        <v>8595558302598</v>
      </c>
      <c r="D146" s="24" t="s">
        <v>32</v>
      </c>
      <c r="E146" s="21">
        <v>5</v>
      </c>
      <c r="F146" s="21">
        <v>150</v>
      </c>
      <c r="G146" s="54" t="s">
        <v>321</v>
      </c>
      <c r="H146" s="22"/>
      <c r="I146" s="27">
        <v>999</v>
      </c>
      <c r="J146" s="26" t="str">
        <f t="shared" si="11"/>
        <v/>
      </c>
      <c r="K146" s="28" t="str">
        <f>IF(Tabulka36[[#This Row],[Sloupec9]] = "","",J146*1.21)</f>
        <v/>
      </c>
      <c r="L146" s="31"/>
      <c r="M146" s="29" t="str">
        <f t="shared" si="12"/>
        <v/>
      </c>
      <c r="N146" s="18" t="str">
        <f t="shared" si="13"/>
        <v/>
      </c>
      <c r="O146" s="39" t="str">
        <f t="shared" si="14"/>
        <v/>
      </c>
    </row>
    <row r="147" spans="1:15" ht="15" customHeight="1">
      <c r="A147" s="40" t="s">
        <v>322</v>
      </c>
      <c r="B147" s="19" t="s">
        <v>323</v>
      </c>
      <c r="C147" s="24">
        <v>8594156310431</v>
      </c>
      <c r="D147" s="24" t="s">
        <v>32</v>
      </c>
      <c r="E147" s="21">
        <v>5</v>
      </c>
      <c r="F147" s="21">
        <v>206</v>
      </c>
      <c r="G147" s="54" t="s">
        <v>321</v>
      </c>
      <c r="H147" s="22" t="s">
        <v>64</v>
      </c>
      <c r="I147" s="27">
        <v>599</v>
      </c>
      <c r="J147" s="26" t="str">
        <f t="shared" si="11"/>
        <v/>
      </c>
      <c r="K147" s="28" t="str">
        <f>IF(Tabulka36[[#This Row],[Sloupec9]] = "","",J147*1.21)</f>
        <v/>
      </c>
      <c r="L147" s="31"/>
      <c r="M147" s="29" t="str">
        <f t="shared" si="12"/>
        <v/>
      </c>
      <c r="N147" s="18" t="str">
        <f t="shared" si="13"/>
        <v/>
      </c>
      <c r="O147" s="39" t="str">
        <f t="shared" si="14"/>
        <v xml:space="preserve">poslední kusy </v>
      </c>
    </row>
    <row r="148" spans="1:15" ht="15" customHeight="1">
      <c r="A148" s="40" t="s">
        <v>324</v>
      </c>
      <c r="B148" s="19" t="s">
        <v>325</v>
      </c>
      <c r="C148" s="24">
        <v>8594156310387</v>
      </c>
      <c r="D148" s="24" t="s">
        <v>32</v>
      </c>
      <c r="E148" s="21">
        <v>5</v>
      </c>
      <c r="F148" s="21">
        <v>250</v>
      </c>
      <c r="G148" s="54" t="s">
        <v>321</v>
      </c>
      <c r="H148" s="22"/>
      <c r="I148" s="27">
        <v>699</v>
      </c>
      <c r="J148" s="26" t="str">
        <f t="shared" si="11"/>
        <v/>
      </c>
      <c r="K148" s="28" t="str">
        <f>IF(Tabulka36[[#This Row],[Sloupec9]] = "","",J148*1.21)</f>
        <v/>
      </c>
      <c r="L148" s="31"/>
      <c r="M148" s="29" t="str">
        <f t="shared" si="12"/>
        <v/>
      </c>
      <c r="N148" s="18" t="str">
        <f t="shared" si="13"/>
        <v/>
      </c>
      <c r="O148" s="39" t="str">
        <f t="shared" si="14"/>
        <v/>
      </c>
    </row>
    <row r="149" spans="1:15" ht="15" customHeight="1">
      <c r="A149" s="40" t="s">
        <v>326</v>
      </c>
      <c r="B149" s="19" t="s">
        <v>327</v>
      </c>
      <c r="C149" s="24">
        <v>8595558303052</v>
      </c>
      <c r="D149" s="24" t="s">
        <v>32</v>
      </c>
      <c r="E149" s="21">
        <v>6</v>
      </c>
      <c r="F149" s="21">
        <v>216</v>
      </c>
      <c r="G149" s="54" t="s">
        <v>321</v>
      </c>
      <c r="H149" s="22"/>
      <c r="I149" s="27">
        <v>1299</v>
      </c>
      <c r="J149" s="26" t="str">
        <f t="shared" si="11"/>
        <v/>
      </c>
      <c r="K149" s="28" t="str">
        <f>IF(Tabulka36[[#This Row],[Sloupec9]] = "","",J149*1.21)</f>
        <v/>
      </c>
      <c r="L149" s="31"/>
      <c r="M149" s="29" t="str">
        <f t="shared" si="12"/>
        <v/>
      </c>
      <c r="N149" s="18" t="str">
        <f t="shared" si="13"/>
        <v/>
      </c>
      <c r="O149" s="39" t="str">
        <f t="shared" si="14"/>
        <v/>
      </c>
    </row>
    <row r="150" spans="1:15" ht="15" customHeight="1">
      <c r="A150" s="40" t="s">
        <v>328</v>
      </c>
      <c r="B150" s="19" t="s">
        <v>329</v>
      </c>
      <c r="C150" s="24">
        <v>8595558304028</v>
      </c>
      <c r="D150" s="24" t="s">
        <v>32</v>
      </c>
      <c r="E150" s="21">
        <v>12</v>
      </c>
      <c r="F150" s="21">
        <v>720</v>
      </c>
      <c r="G150" s="54" t="s">
        <v>321</v>
      </c>
      <c r="H150" s="22" t="s">
        <v>64</v>
      </c>
      <c r="I150" s="27">
        <v>499</v>
      </c>
      <c r="J150" s="26" t="str">
        <f t="shared" si="11"/>
        <v/>
      </c>
      <c r="K150" s="28" t="str">
        <f>IF(Tabulka36[[#This Row],[Sloupec9]] = "","",J150*1.21)</f>
        <v/>
      </c>
      <c r="L150" s="31"/>
      <c r="M150" s="29" t="str">
        <f t="shared" si="12"/>
        <v/>
      </c>
      <c r="N150" s="18" t="str">
        <f t="shared" si="13"/>
        <v/>
      </c>
      <c r="O150" s="39" t="str">
        <f t="shared" si="14"/>
        <v xml:space="preserve">poslední kusy </v>
      </c>
    </row>
    <row r="151" spans="1:15" ht="15" customHeight="1">
      <c r="A151" s="40" t="s">
        <v>330</v>
      </c>
      <c r="B151" s="19" t="s">
        <v>331</v>
      </c>
      <c r="C151" s="24">
        <v>8595558303854</v>
      </c>
      <c r="D151" s="24" t="s">
        <v>32</v>
      </c>
      <c r="E151" s="21">
        <v>6</v>
      </c>
      <c r="F151" s="21">
        <v>216</v>
      </c>
      <c r="G151" s="54" t="s">
        <v>321</v>
      </c>
      <c r="H151" s="22"/>
      <c r="I151" s="27">
        <v>1299</v>
      </c>
      <c r="J151" s="26" t="str">
        <f t="shared" si="11"/>
        <v/>
      </c>
      <c r="K151" s="28" t="str">
        <f>IF(Tabulka36[[#This Row],[Sloupec9]] = "","",J151*1.21)</f>
        <v/>
      </c>
      <c r="L151" s="31"/>
      <c r="M151" s="29" t="str">
        <f t="shared" si="12"/>
        <v/>
      </c>
      <c r="N151" s="18" t="str">
        <f t="shared" si="13"/>
        <v/>
      </c>
      <c r="O151" s="39" t="str">
        <f t="shared" si="14"/>
        <v/>
      </c>
    </row>
    <row r="152" spans="1:15" ht="15" customHeight="1">
      <c r="A152" s="40" t="s">
        <v>332</v>
      </c>
      <c r="B152" s="19" t="s">
        <v>333</v>
      </c>
      <c r="C152" s="24">
        <v>8595558305186</v>
      </c>
      <c r="D152" s="24" t="s">
        <v>32</v>
      </c>
      <c r="E152" s="21">
        <v>6</v>
      </c>
      <c r="F152" s="21">
        <v>216</v>
      </c>
      <c r="G152" s="54" t="s">
        <v>321</v>
      </c>
      <c r="H152" s="22" t="s">
        <v>51</v>
      </c>
      <c r="I152" s="27">
        <v>1299</v>
      </c>
      <c r="J152" s="26" t="str">
        <f t="shared" si="11"/>
        <v/>
      </c>
      <c r="K152" s="28" t="str">
        <f>IF(Tabulka36[[#This Row],[Sloupec9]] = "","",J152*1.21)</f>
        <v/>
      </c>
      <c r="L152" s="31"/>
      <c r="M152" s="29" t="str">
        <f t="shared" si="12"/>
        <v/>
      </c>
      <c r="N152" s="18" t="str">
        <f t="shared" si="13"/>
        <v/>
      </c>
      <c r="O152" s="39" t="str">
        <f t="shared" si="14"/>
        <v xml:space="preserve">novinka </v>
      </c>
    </row>
    <row r="153" spans="1:15" ht="15" customHeight="1">
      <c r="A153" s="40" t="s">
        <v>334</v>
      </c>
      <c r="B153" s="19" t="s">
        <v>335</v>
      </c>
      <c r="C153" s="24">
        <v>8595558303502</v>
      </c>
      <c r="D153" s="24" t="s">
        <v>32</v>
      </c>
      <c r="E153" s="21">
        <v>6</v>
      </c>
      <c r="F153" s="21">
        <v>216</v>
      </c>
      <c r="G153" s="54" t="s">
        <v>321</v>
      </c>
      <c r="H153" s="22"/>
      <c r="I153" s="27">
        <v>1299</v>
      </c>
      <c r="J153" s="26" t="str">
        <f t="shared" si="11"/>
        <v/>
      </c>
      <c r="K153" s="28" t="str">
        <f>IF(Tabulka36[[#This Row],[Sloupec9]] = "","",J153*1.21)</f>
        <v/>
      </c>
      <c r="L153" s="31"/>
      <c r="M153" s="29" t="str">
        <f t="shared" si="12"/>
        <v/>
      </c>
      <c r="N153" s="18" t="str">
        <f t="shared" si="13"/>
        <v/>
      </c>
      <c r="O153" s="39" t="str">
        <f t="shared" si="14"/>
        <v/>
      </c>
    </row>
    <row r="154" spans="1:15" ht="15" customHeight="1">
      <c r="A154" s="40" t="s">
        <v>336</v>
      </c>
      <c r="B154" s="19" t="s">
        <v>337</v>
      </c>
      <c r="C154" s="24">
        <v>8595558304868</v>
      </c>
      <c r="D154" s="24" t="s">
        <v>32</v>
      </c>
      <c r="E154" s="21">
        <v>6</v>
      </c>
      <c r="F154" s="21">
        <v>216</v>
      </c>
      <c r="G154" s="54" t="s">
        <v>321</v>
      </c>
      <c r="H154" s="22" t="s">
        <v>51</v>
      </c>
      <c r="I154" s="27">
        <v>1299</v>
      </c>
      <c r="J154" s="26" t="str">
        <f t="shared" si="11"/>
        <v/>
      </c>
      <c r="K154" s="28" t="str">
        <f>IF(Tabulka36[[#This Row],[Sloupec9]] = "","",J154*1.21)</f>
        <v/>
      </c>
      <c r="L154" s="31"/>
      <c r="M154" s="29" t="str">
        <f t="shared" si="12"/>
        <v/>
      </c>
      <c r="N154" s="18" t="str">
        <f t="shared" si="13"/>
        <v/>
      </c>
      <c r="O154" s="39" t="str">
        <f t="shared" si="14"/>
        <v xml:space="preserve">novinka </v>
      </c>
    </row>
    <row r="155" spans="1:15" ht="15" customHeight="1">
      <c r="A155" s="40" t="s">
        <v>338</v>
      </c>
      <c r="B155" s="19" t="s">
        <v>339</v>
      </c>
      <c r="C155" s="24">
        <v>8595558304806</v>
      </c>
      <c r="D155" s="24" t="s">
        <v>32</v>
      </c>
      <c r="E155" s="21">
        <v>8</v>
      </c>
      <c r="F155" s="21">
        <v>320</v>
      </c>
      <c r="G155" s="54" t="s">
        <v>321</v>
      </c>
      <c r="H155" s="22" t="s">
        <v>51</v>
      </c>
      <c r="I155" s="27">
        <v>749</v>
      </c>
      <c r="J155" s="26" t="str">
        <f t="shared" si="11"/>
        <v/>
      </c>
      <c r="K155" s="28" t="str">
        <f>IF(Tabulka36[[#This Row],[Sloupec9]] = "","",J155*1.21)</f>
        <v/>
      </c>
      <c r="L155" s="31"/>
      <c r="M155" s="29" t="str">
        <f t="shared" si="12"/>
        <v/>
      </c>
      <c r="N155" s="18" t="str">
        <f t="shared" si="13"/>
        <v/>
      </c>
      <c r="O155" s="39" t="str">
        <f t="shared" si="14"/>
        <v xml:space="preserve">novinka </v>
      </c>
    </row>
    <row r="156" spans="1:15" ht="15" customHeight="1">
      <c r="A156" s="40" t="s">
        <v>340</v>
      </c>
      <c r="B156" s="19" t="s">
        <v>341</v>
      </c>
      <c r="C156" s="24">
        <v>8595558302741</v>
      </c>
      <c r="D156" s="24" t="s">
        <v>20</v>
      </c>
      <c r="E156" s="21">
        <v>12</v>
      </c>
      <c r="F156" s="21">
        <v>504</v>
      </c>
      <c r="G156" s="54" t="s">
        <v>321</v>
      </c>
      <c r="H156" s="22"/>
      <c r="I156" s="27">
        <v>399</v>
      </c>
      <c r="J156" s="26" t="str">
        <f t="shared" si="11"/>
        <v/>
      </c>
      <c r="K156" s="28" t="str">
        <f>IF(Tabulka36[[#This Row],[Sloupec9]] = "","",J156*1.21)</f>
        <v/>
      </c>
      <c r="L156" s="31"/>
      <c r="M156" s="29" t="str">
        <f t="shared" si="12"/>
        <v/>
      </c>
      <c r="N156" s="18" t="str">
        <f t="shared" si="13"/>
        <v/>
      </c>
      <c r="O156" s="39" t="str">
        <f t="shared" si="14"/>
        <v/>
      </c>
    </row>
    <row r="157" spans="1:15" ht="15" customHeight="1">
      <c r="A157" s="40" t="s">
        <v>342</v>
      </c>
      <c r="B157" s="19" t="s">
        <v>343</v>
      </c>
      <c r="C157" s="24">
        <v>8595558300044</v>
      </c>
      <c r="D157" s="24" t="s">
        <v>20</v>
      </c>
      <c r="E157" s="21">
        <v>12</v>
      </c>
      <c r="F157" s="21">
        <v>504</v>
      </c>
      <c r="G157" s="54" t="s">
        <v>321</v>
      </c>
      <c r="H157" s="22"/>
      <c r="I157" s="27">
        <v>399</v>
      </c>
      <c r="J157" s="26" t="str">
        <f t="shared" si="11"/>
        <v/>
      </c>
      <c r="K157" s="28" t="str">
        <f>IF(Tabulka36[[#This Row],[Sloupec9]] = "","",J157*1.21)</f>
        <v/>
      </c>
      <c r="L157" s="31"/>
      <c r="M157" s="29" t="str">
        <f t="shared" si="12"/>
        <v/>
      </c>
      <c r="N157" s="18" t="str">
        <f t="shared" si="13"/>
        <v/>
      </c>
      <c r="O157" s="39" t="str">
        <f t="shared" si="14"/>
        <v/>
      </c>
    </row>
    <row r="158" spans="1:15" ht="15" customHeight="1">
      <c r="A158" s="40" t="s">
        <v>344</v>
      </c>
      <c r="B158" s="19" t="s">
        <v>345</v>
      </c>
      <c r="C158" s="24">
        <v>8595558300051</v>
      </c>
      <c r="D158" s="24" t="s">
        <v>20</v>
      </c>
      <c r="E158" s="21">
        <v>12</v>
      </c>
      <c r="F158" s="21">
        <v>504</v>
      </c>
      <c r="G158" s="54" t="s">
        <v>321</v>
      </c>
      <c r="H158" s="22"/>
      <c r="I158" s="27">
        <v>399</v>
      </c>
      <c r="J158" s="26" t="str">
        <f t="shared" si="11"/>
        <v/>
      </c>
      <c r="K158" s="28" t="str">
        <f>IF(Tabulka36[[#This Row],[Sloupec9]] = "","",J158*1.21)</f>
        <v/>
      </c>
      <c r="L158" s="31"/>
      <c r="M158" s="29" t="str">
        <f t="shared" si="12"/>
        <v/>
      </c>
      <c r="N158" s="18" t="str">
        <f t="shared" si="13"/>
        <v/>
      </c>
      <c r="O158" s="39" t="str">
        <f t="shared" si="14"/>
        <v/>
      </c>
    </row>
    <row r="159" spans="1:15" ht="15" customHeight="1">
      <c r="A159" s="40" t="s">
        <v>346</v>
      </c>
      <c r="B159" s="19" t="s">
        <v>347</v>
      </c>
      <c r="C159" s="24">
        <v>8595558300679</v>
      </c>
      <c r="D159" s="24" t="s">
        <v>20</v>
      </c>
      <c r="E159" s="21">
        <v>12</v>
      </c>
      <c r="F159" s="21">
        <v>504</v>
      </c>
      <c r="G159" s="54" t="s">
        <v>321</v>
      </c>
      <c r="H159" s="22"/>
      <c r="I159" s="27">
        <v>399</v>
      </c>
      <c r="J159" s="26" t="str">
        <f t="shared" si="11"/>
        <v/>
      </c>
      <c r="K159" s="28" t="str">
        <f>IF(Tabulka36[[#This Row],[Sloupec9]] = "","",J159*1.21)</f>
        <v/>
      </c>
      <c r="L159" s="31"/>
      <c r="M159" s="29" t="str">
        <f t="shared" si="12"/>
        <v/>
      </c>
      <c r="N159" s="18" t="str">
        <f t="shared" si="13"/>
        <v/>
      </c>
      <c r="O159" s="39" t="str">
        <f t="shared" si="14"/>
        <v/>
      </c>
    </row>
    <row r="160" spans="1:15" ht="15" customHeight="1">
      <c r="A160" s="40" t="s">
        <v>348</v>
      </c>
      <c r="B160" s="19" t="s">
        <v>349</v>
      </c>
      <c r="C160" s="24">
        <v>8595558301614</v>
      </c>
      <c r="D160" s="24" t="s">
        <v>20</v>
      </c>
      <c r="E160" s="21">
        <v>12</v>
      </c>
      <c r="F160" s="21">
        <v>504</v>
      </c>
      <c r="G160" s="54" t="s">
        <v>321</v>
      </c>
      <c r="H160" s="22"/>
      <c r="I160" s="27">
        <v>399</v>
      </c>
      <c r="J160" s="26" t="str">
        <f t="shared" si="11"/>
        <v/>
      </c>
      <c r="K160" s="28" t="str">
        <f>IF(Tabulka36[[#This Row],[Sloupec9]] = "","",J160*1.21)</f>
        <v/>
      </c>
      <c r="L160" s="31"/>
      <c r="M160" s="29" t="str">
        <f t="shared" si="12"/>
        <v/>
      </c>
      <c r="N160" s="18" t="str">
        <f t="shared" si="13"/>
        <v/>
      </c>
      <c r="O160" s="39" t="str">
        <f t="shared" si="14"/>
        <v/>
      </c>
    </row>
    <row r="161" spans="1:15" ht="15" customHeight="1">
      <c r="A161" s="40" t="s">
        <v>350</v>
      </c>
      <c r="B161" s="19" t="s">
        <v>351</v>
      </c>
      <c r="C161" s="24">
        <v>8595558309733</v>
      </c>
      <c r="D161" s="24" t="s">
        <v>32</v>
      </c>
      <c r="E161" s="21"/>
      <c r="F161" s="21">
        <v>960</v>
      </c>
      <c r="G161" s="54" t="s">
        <v>321</v>
      </c>
      <c r="H161" s="22" t="s">
        <v>51</v>
      </c>
      <c r="I161" s="27">
        <v>99</v>
      </c>
      <c r="J161" s="26" t="str">
        <f t="shared" ref="J161:J192" si="15">IF($O$2 = 0,"",IF(G161 = "brutto",I161/1.21*(100-$O$2)/100,I161/1.21*(75)/100))</f>
        <v/>
      </c>
      <c r="K161" s="28" t="str">
        <f>IF(Tabulka36[[#This Row],[Sloupec9]] = "","",J161*1.21)</f>
        <v/>
      </c>
      <c r="L161" s="31"/>
      <c r="M161" s="29" t="str">
        <f t="shared" ref="M161:M192" si="16">IF(J161 = "",IF(L161 = "","",I161*L161/1.21),IF(L161 = "","",J161*L161))</f>
        <v/>
      </c>
      <c r="N161" s="18" t="str">
        <f t="shared" ref="N161:N192" si="17">IF(J161 = "",IF(L161 = "","",I161*L161),IF(L161 = "","",K161*L161))</f>
        <v/>
      </c>
      <c r="O161" s="39" t="str">
        <f t="shared" si="14"/>
        <v xml:space="preserve">novinka </v>
      </c>
    </row>
    <row r="162" spans="1:15" ht="15" customHeight="1">
      <c r="A162" s="40" t="s">
        <v>352</v>
      </c>
      <c r="B162" s="19" t="s">
        <v>353</v>
      </c>
      <c r="C162" s="24">
        <v>8595558301584</v>
      </c>
      <c r="D162" s="24" t="s">
        <v>32</v>
      </c>
      <c r="E162" s="21">
        <v>3</v>
      </c>
      <c r="F162" s="21">
        <v>120</v>
      </c>
      <c r="G162" s="54" t="s">
        <v>321</v>
      </c>
      <c r="H162" s="22"/>
      <c r="I162" s="27">
        <v>1999</v>
      </c>
      <c r="J162" s="26" t="str">
        <f t="shared" si="15"/>
        <v/>
      </c>
      <c r="K162" s="28" t="str">
        <f>IF(Tabulka36[[#This Row],[Sloupec9]] = "","",J162*1.21)</f>
        <v/>
      </c>
      <c r="L162" s="31"/>
      <c r="M162" s="29" t="str">
        <f t="shared" si="16"/>
        <v/>
      </c>
      <c r="N162" s="18" t="str">
        <f t="shared" si="17"/>
        <v/>
      </c>
      <c r="O162" s="39" t="str">
        <f t="shared" si="14"/>
        <v/>
      </c>
    </row>
    <row r="163" spans="1:15" ht="15" customHeight="1">
      <c r="A163" s="40" t="s">
        <v>354</v>
      </c>
      <c r="B163" s="19" t="s">
        <v>355</v>
      </c>
      <c r="C163" s="24">
        <v>8595558304714</v>
      </c>
      <c r="D163" s="24" t="s">
        <v>32</v>
      </c>
      <c r="E163" s="21">
        <v>6</v>
      </c>
      <c r="F163" s="21">
        <v>120</v>
      </c>
      <c r="G163" s="54" t="s">
        <v>321</v>
      </c>
      <c r="H163" s="22"/>
      <c r="I163" s="27">
        <v>1899</v>
      </c>
      <c r="J163" s="26" t="str">
        <f t="shared" si="15"/>
        <v/>
      </c>
      <c r="K163" s="28" t="str">
        <f>IF(Tabulka36[[#This Row],[Sloupec9]] = "","",J163*1.21)</f>
        <v/>
      </c>
      <c r="L163" s="31"/>
      <c r="M163" s="29" t="str">
        <f t="shared" si="16"/>
        <v/>
      </c>
      <c r="N163" s="18" t="str">
        <f t="shared" si="17"/>
        <v/>
      </c>
      <c r="O163" s="39" t="str">
        <f t="shared" si="14"/>
        <v/>
      </c>
    </row>
    <row r="164" spans="1:15" ht="15" customHeight="1">
      <c r="A164" s="40" t="s">
        <v>356</v>
      </c>
      <c r="B164" s="19" t="s">
        <v>357</v>
      </c>
      <c r="C164" s="24">
        <v>8595558304752</v>
      </c>
      <c r="D164" s="24" t="s">
        <v>32</v>
      </c>
      <c r="E164" s="21">
        <v>4</v>
      </c>
      <c r="F164" s="21">
        <v>120</v>
      </c>
      <c r="G164" s="54" t="s">
        <v>321</v>
      </c>
      <c r="H164" s="22" t="s">
        <v>259</v>
      </c>
      <c r="I164" s="27">
        <v>1699</v>
      </c>
      <c r="J164" s="26" t="str">
        <f t="shared" si="15"/>
        <v/>
      </c>
      <c r="K164" s="28" t="str">
        <f>IF(Tabulka36[[#This Row],[Sloupec9]] = "","",J164*1.21)</f>
        <v/>
      </c>
      <c r="L164" s="31"/>
      <c r="M164" s="29" t="str">
        <f t="shared" si="16"/>
        <v/>
      </c>
      <c r="N164" s="18" t="str">
        <f t="shared" si="17"/>
        <v/>
      </c>
      <c r="O164" s="39" t="str">
        <f t="shared" si="14"/>
        <v xml:space="preserve">poslední kusy   novinka </v>
      </c>
    </row>
    <row r="165" spans="1:15" ht="15" customHeight="1">
      <c r="A165" s="40" t="s">
        <v>358</v>
      </c>
      <c r="B165" s="19" t="s">
        <v>359</v>
      </c>
      <c r="C165" s="24">
        <v>8595558301089</v>
      </c>
      <c r="D165" s="24" t="s">
        <v>32</v>
      </c>
      <c r="E165" s="21">
        <v>6</v>
      </c>
      <c r="F165" s="21">
        <v>216</v>
      </c>
      <c r="G165" s="54" t="s">
        <v>321</v>
      </c>
      <c r="H165" s="22" t="s">
        <v>64</v>
      </c>
      <c r="I165" s="27">
        <v>699</v>
      </c>
      <c r="J165" s="26" t="str">
        <f t="shared" si="15"/>
        <v/>
      </c>
      <c r="K165" s="28" t="str">
        <f>IF(Tabulka36[[#This Row],[Sloupec9]] = "","",J165*1.21)</f>
        <v/>
      </c>
      <c r="L165" s="31"/>
      <c r="M165" s="29" t="str">
        <f t="shared" si="16"/>
        <v/>
      </c>
      <c r="N165" s="18" t="str">
        <f t="shared" si="17"/>
        <v/>
      </c>
      <c r="O165" s="39" t="str">
        <f t="shared" si="14"/>
        <v xml:space="preserve">poslední kusy </v>
      </c>
    </row>
    <row r="166" spans="1:15" ht="15" customHeight="1">
      <c r="A166" s="40" t="s">
        <v>360</v>
      </c>
      <c r="B166" s="19" t="s">
        <v>361</v>
      </c>
      <c r="C166" s="24">
        <v>8595558300662</v>
      </c>
      <c r="D166" s="24" t="s">
        <v>32</v>
      </c>
      <c r="E166" s="21">
        <v>6</v>
      </c>
      <c r="F166" s="21">
        <v>150</v>
      </c>
      <c r="G166" s="54" t="s">
        <v>321</v>
      </c>
      <c r="H166" s="22"/>
      <c r="I166" s="27">
        <v>1299</v>
      </c>
      <c r="J166" s="26" t="str">
        <f t="shared" si="15"/>
        <v/>
      </c>
      <c r="K166" s="28" t="str">
        <f>IF(Tabulka36[[#This Row],[Sloupec9]] = "","",J166*1.21)</f>
        <v/>
      </c>
      <c r="L166" s="31"/>
      <c r="M166" s="29" t="str">
        <f t="shared" si="16"/>
        <v/>
      </c>
      <c r="N166" s="18" t="str">
        <f t="shared" si="17"/>
        <v/>
      </c>
      <c r="O166" s="39" t="str">
        <f t="shared" si="14"/>
        <v/>
      </c>
    </row>
    <row r="167" spans="1:15" ht="15" customHeight="1">
      <c r="A167" s="40" t="s">
        <v>362</v>
      </c>
      <c r="B167" s="19" t="s">
        <v>363</v>
      </c>
      <c r="C167" s="24">
        <v>8595558305131</v>
      </c>
      <c r="D167" s="24" t="s">
        <v>20</v>
      </c>
      <c r="E167" s="21">
        <v>288</v>
      </c>
      <c r="F167" s="21">
        <v>500</v>
      </c>
      <c r="G167" s="54" t="s">
        <v>321</v>
      </c>
      <c r="H167" s="22" t="s">
        <v>51</v>
      </c>
      <c r="I167" s="27">
        <v>149</v>
      </c>
      <c r="J167" s="26" t="str">
        <f t="shared" si="15"/>
        <v/>
      </c>
      <c r="K167" s="28" t="str">
        <f>IF(Tabulka36[[#This Row],[Sloupec9]] = "","",J167*1.21)</f>
        <v/>
      </c>
      <c r="L167" s="31"/>
      <c r="M167" s="29" t="str">
        <f t="shared" si="16"/>
        <v/>
      </c>
      <c r="N167" s="18" t="str">
        <f t="shared" si="17"/>
        <v/>
      </c>
      <c r="O167" s="39" t="str">
        <f t="shared" si="14"/>
        <v xml:space="preserve">novinka </v>
      </c>
    </row>
    <row r="168" spans="1:15" ht="15" customHeight="1">
      <c r="A168" s="40" t="s">
        <v>364</v>
      </c>
      <c r="B168" s="19" t="s">
        <v>365</v>
      </c>
      <c r="C168" s="24">
        <v>8595558304516</v>
      </c>
      <c r="D168" s="24" t="s">
        <v>32</v>
      </c>
      <c r="E168" s="21">
        <v>6</v>
      </c>
      <c r="F168" s="21">
        <v>300</v>
      </c>
      <c r="G168" s="54" t="s">
        <v>321</v>
      </c>
      <c r="H168" s="22" t="s">
        <v>64</v>
      </c>
      <c r="I168" s="27">
        <v>799</v>
      </c>
      <c r="J168" s="26" t="str">
        <f t="shared" si="15"/>
        <v/>
      </c>
      <c r="K168" s="28" t="str">
        <f>IF(Tabulka36[[#This Row],[Sloupec9]] = "","",J168*1.21)</f>
        <v/>
      </c>
      <c r="L168" s="31"/>
      <c r="M168" s="29" t="str">
        <f t="shared" si="16"/>
        <v/>
      </c>
      <c r="N168" s="18" t="str">
        <f t="shared" si="17"/>
        <v/>
      </c>
      <c r="O168" s="39" t="str">
        <f t="shared" si="14"/>
        <v xml:space="preserve">poslední kusy </v>
      </c>
    </row>
    <row r="169" spans="1:15" ht="15" customHeight="1">
      <c r="A169" s="40" t="s">
        <v>366</v>
      </c>
      <c r="B169" s="19" t="s">
        <v>367</v>
      </c>
      <c r="C169" s="24">
        <v>8595558304042</v>
      </c>
      <c r="D169" s="24" t="s">
        <v>20</v>
      </c>
      <c r="E169" s="21">
        <v>6</v>
      </c>
      <c r="F169" s="21">
        <v>180</v>
      </c>
      <c r="G169" s="54" t="s">
        <v>321</v>
      </c>
      <c r="H169" s="22"/>
      <c r="I169" s="27">
        <v>649</v>
      </c>
      <c r="J169" s="26" t="str">
        <f t="shared" si="15"/>
        <v/>
      </c>
      <c r="K169" s="28" t="str">
        <f>IF(Tabulka36[[#This Row],[Sloupec9]] = "","",J169*1.21)</f>
        <v/>
      </c>
      <c r="L169" s="31"/>
      <c r="M169" s="29" t="str">
        <f t="shared" si="16"/>
        <v/>
      </c>
      <c r="N169" s="18" t="str">
        <f t="shared" si="17"/>
        <v/>
      </c>
      <c r="O169" s="39" t="str">
        <f t="shared" si="14"/>
        <v/>
      </c>
    </row>
    <row r="170" spans="1:15" ht="15" customHeight="1">
      <c r="A170" s="40" t="s">
        <v>368</v>
      </c>
      <c r="B170" s="19" t="s">
        <v>369</v>
      </c>
      <c r="C170" s="24">
        <v>8595558303410</v>
      </c>
      <c r="D170" s="24" t="s">
        <v>32</v>
      </c>
      <c r="E170" s="21">
        <v>20</v>
      </c>
      <c r="F170" s="21">
        <v>500</v>
      </c>
      <c r="G170" s="54" t="s">
        <v>321</v>
      </c>
      <c r="H170" s="22"/>
      <c r="I170" s="27">
        <v>449</v>
      </c>
      <c r="J170" s="26" t="str">
        <f t="shared" si="15"/>
        <v/>
      </c>
      <c r="K170" s="28" t="str">
        <f>IF(Tabulka36[[#This Row],[Sloupec9]] = "","",J170*1.21)</f>
        <v/>
      </c>
      <c r="L170" s="31"/>
      <c r="M170" s="29" t="str">
        <f t="shared" si="16"/>
        <v/>
      </c>
      <c r="N170" s="18" t="str">
        <f t="shared" si="17"/>
        <v/>
      </c>
      <c r="O170" s="39" t="str">
        <f t="shared" si="14"/>
        <v/>
      </c>
    </row>
    <row r="171" spans="1:15" ht="15" customHeight="1">
      <c r="A171" s="40" t="s">
        <v>370</v>
      </c>
      <c r="B171" s="19" t="s">
        <v>371</v>
      </c>
      <c r="C171" s="24">
        <v>8595558303427</v>
      </c>
      <c r="D171" s="24" t="s">
        <v>32</v>
      </c>
      <c r="E171" s="21">
        <v>20</v>
      </c>
      <c r="F171" s="21">
        <v>500</v>
      </c>
      <c r="G171" s="54" t="s">
        <v>321</v>
      </c>
      <c r="H171" s="22"/>
      <c r="I171" s="27">
        <v>349</v>
      </c>
      <c r="J171" s="26" t="str">
        <f t="shared" si="15"/>
        <v/>
      </c>
      <c r="K171" s="28" t="str">
        <f>IF(Tabulka36[[#This Row],[Sloupec9]] = "","",J171*1.21)</f>
        <v/>
      </c>
      <c r="L171" s="31"/>
      <c r="M171" s="29" t="str">
        <f t="shared" si="16"/>
        <v/>
      </c>
      <c r="N171" s="18" t="str">
        <f t="shared" si="17"/>
        <v/>
      </c>
      <c r="O171" s="39" t="str">
        <f t="shared" si="14"/>
        <v/>
      </c>
    </row>
    <row r="172" spans="1:15" ht="15" customHeight="1">
      <c r="A172" s="40" t="s">
        <v>372</v>
      </c>
      <c r="B172" s="19" t="s">
        <v>373</v>
      </c>
      <c r="C172" s="24">
        <v>8595558304097</v>
      </c>
      <c r="D172" s="24" t="s">
        <v>32</v>
      </c>
      <c r="E172" s="21">
        <v>6</v>
      </c>
      <c r="F172" s="21">
        <v>216</v>
      </c>
      <c r="G172" s="54" t="s">
        <v>321</v>
      </c>
      <c r="H172" s="22"/>
      <c r="I172" s="27">
        <v>999</v>
      </c>
      <c r="J172" s="26" t="str">
        <f t="shared" si="15"/>
        <v/>
      </c>
      <c r="K172" s="28" t="str">
        <f>IF(Tabulka36[[#This Row],[Sloupec9]] = "","",J172*1.21)</f>
        <v/>
      </c>
      <c r="L172" s="31"/>
      <c r="M172" s="29" t="str">
        <f t="shared" si="16"/>
        <v/>
      </c>
      <c r="N172" s="18" t="str">
        <f t="shared" si="17"/>
        <v/>
      </c>
      <c r="O172" s="39" t="str">
        <f t="shared" si="14"/>
        <v/>
      </c>
    </row>
    <row r="173" spans="1:15" ht="15" customHeight="1">
      <c r="A173" s="40" t="s">
        <v>374</v>
      </c>
      <c r="B173" s="19" t="s">
        <v>375</v>
      </c>
      <c r="C173" s="24">
        <v>8595558304561</v>
      </c>
      <c r="D173" s="24"/>
      <c r="E173" s="21">
        <v>180</v>
      </c>
      <c r="F173" s="21">
        <v>960</v>
      </c>
      <c r="G173" s="54" t="s">
        <v>321</v>
      </c>
      <c r="H173" s="22"/>
      <c r="I173" s="27">
        <v>199</v>
      </c>
      <c r="J173" s="26" t="str">
        <f t="shared" si="15"/>
        <v/>
      </c>
      <c r="K173" s="28" t="str">
        <f>IF(Tabulka36[[#This Row],[Sloupec9]] = "","",J173*1.21)</f>
        <v/>
      </c>
      <c r="L173" s="31"/>
      <c r="M173" s="29" t="str">
        <f t="shared" si="16"/>
        <v/>
      </c>
      <c r="N173" s="18" t="str">
        <f t="shared" si="17"/>
        <v/>
      </c>
      <c r="O173" s="39" t="str">
        <f t="shared" si="14"/>
        <v/>
      </c>
    </row>
    <row r="174" spans="1:15" ht="15" customHeight="1">
      <c r="A174" s="40" t="s">
        <v>376</v>
      </c>
      <c r="B174" s="19" t="s">
        <v>377</v>
      </c>
      <c r="C174" s="24">
        <v>8595558304578</v>
      </c>
      <c r="D174" s="24"/>
      <c r="E174" s="21">
        <v>30</v>
      </c>
      <c r="F174" s="21">
        <v>960</v>
      </c>
      <c r="G174" s="54" t="s">
        <v>321</v>
      </c>
      <c r="H174" s="22"/>
      <c r="I174" s="27">
        <v>249</v>
      </c>
      <c r="J174" s="26" t="str">
        <f t="shared" si="15"/>
        <v/>
      </c>
      <c r="K174" s="28" t="str">
        <f>IF(Tabulka36[[#This Row],[Sloupec9]] = "","",J174*1.21)</f>
        <v/>
      </c>
      <c r="L174" s="31"/>
      <c r="M174" s="29" t="str">
        <f t="shared" si="16"/>
        <v/>
      </c>
      <c r="N174" s="18" t="str">
        <f t="shared" si="17"/>
        <v/>
      </c>
      <c r="O174" s="39" t="str">
        <f t="shared" si="14"/>
        <v/>
      </c>
    </row>
    <row r="175" spans="1:15" ht="15" customHeight="1">
      <c r="A175" s="40" t="s">
        <v>378</v>
      </c>
      <c r="B175" s="19" t="s">
        <v>379</v>
      </c>
      <c r="C175" s="24">
        <v>8595558304172</v>
      </c>
      <c r="D175" s="24" t="s">
        <v>32</v>
      </c>
      <c r="E175" s="21">
        <v>3</v>
      </c>
      <c r="F175" s="21">
        <v>60</v>
      </c>
      <c r="G175" s="54" t="s">
        <v>321</v>
      </c>
      <c r="H175" s="22"/>
      <c r="I175" s="27">
        <v>3099</v>
      </c>
      <c r="J175" s="26" t="str">
        <f t="shared" si="15"/>
        <v/>
      </c>
      <c r="K175" s="28" t="str">
        <f>IF(Tabulka36[[#This Row],[Sloupec9]] = "","",J175*1.21)</f>
        <v/>
      </c>
      <c r="L175" s="31"/>
      <c r="M175" s="29" t="str">
        <f t="shared" si="16"/>
        <v/>
      </c>
      <c r="N175" s="18" t="str">
        <f t="shared" si="17"/>
        <v/>
      </c>
      <c r="O175" s="39" t="str">
        <f t="shared" si="14"/>
        <v/>
      </c>
    </row>
    <row r="176" spans="1:15" ht="15" customHeight="1">
      <c r="A176" s="40" t="s">
        <v>380</v>
      </c>
      <c r="B176" s="19" t="s">
        <v>381</v>
      </c>
      <c r="C176" s="24">
        <v>8595558302857</v>
      </c>
      <c r="D176" s="24" t="s">
        <v>32</v>
      </c>
      <c r="E176" s="21">
        <v>20</v>
      </c>
      <c r="F176" s="21">
        <v>960</v>
      </c>
      <c r="G176" s="54" t="s">
        <v>321</v>
      </c>
      <c r="H176" s="22"/>
      <c r="I176" s="27">
        <v>299</v>
      </c>
      <c r="J176" s="26" t="str">
        <f t="shared" si="15"/>
        <v/>
      </c>
      <c r="K176" s="28" t="str">
        <f>IF(Tabulka36[[#This Row],[Sloupec9]] = "","",J176*1.21)</f>
        <v/>
      </c>
      <c r="L176" s="31"/>
      <c r="M176" s="29" t="str">
        <f t="shared" si="16"/>
        <v/>
      </c>
      <c r="N176" s="18" t="str">
        <f t="shared" si="17"/>
        <v/>
      </c>
      <c r="O176" s="39" t="str">
        <f t="shared" si="14"/>
        <v/>
      </c>
    </row>
    <row r="177" spans="1:15" ht="15" customHeight="1">
      <c r="A177" s="40" t="s">
        <v>382</v>
      </c>
      <c r="B177" s="19" t="s">
        <v>383</v>
      </c>
      <c r="C177" s="24">
        <v>8595558302932</v>
      </c>
      <c r="D177" s="24" t="s">
        <v>32</v>
      </c>
      <c r="E177" s="21">
        <v>12</v>
      </c>
      <c r="F177" s="21">
        <v>576</v>
      </c>
      <c r="G177" s="54" t="s">
        <v>321</v>
      </c>
      <c r="H177" s="22"/>
      <c r="I177" s="27">
        <v>499</v>
      </c>
      <c r="J177" s="26" t="str">
        <f t="shared" si="15"/>
        <v/>
      </c>
      <c r="K177" s="28" t="str">
        <f>IF(Tabulka36[[#This Row],[Sloupec9]] = "","",J177*1.21)</f>
        <v/>
      </c>
      <c r="L177" s="31"/>
      <c r="M177" s="29" t="str">
        <f t="shared" si="16"/>
        <v/>
      </c>
      <c r="N177" s="18" t="str">
        <f t="shared" si="17"/>
        <v/>
      </c>
      <c r="O177" s="39" t="str">
        <f t="shared" si="14"/>
        <v/>
      </c>
    </row>
    <row r="178" spans="1:15" ht="15" customHeight="1">
      <c r="A178" s="40" t="s">
        <v>384</v>
      </c>
      <c r="B178" s="19" t="s">
        <v>385</v>
      </c>
      <c r="C178" s="24">
        <v>8595558303212</v>
      </c>
      <c r="D178" s="24" t="s">
        <v>32</v>
      </c>
      <c r="E178" s="21">
        <v>12</v>
      </c>
      <c r="F178" s="21">
        <v>960</v>
      </c>
      <c r="G178" s="54" t="s">
        <v>321</v>
      </c>
      <c r="H178" s="22"/>
      <c r="I178" s="27">
        <v>349</v>
      </c>
      <c r="J178" s="26" t="str">
        <f t="shared" si="15"/>
        <v/>
      </c>
      <c r="K178" s="28" t="str">
        <f>IF(Tabulka36[[#This Row],[Sloupec9]] = "","",J178*1.21)</f>
        <v/>
      </c>
      <c r="L178" s="31"/>
      <c r="M178" s="29" t="str">
        <f t="shared" si="16"/>
        <v/>
      </c>
      <c r="N178" s="18" t="str">
        <f t="shared" si="17"/>
        <v/>
      </c>
      <c r="O178" s="39" t="str">
        <f t="shared" si="14"/>
        <v/>
      </c>
    </row>
    <row r="179" spans="1:15" ht="15" customHeight="1">
      <c r="A179" s="40" t="s">
        <v>386</v>
      </c>
      <c r="B179" s="19" t="s">
        <v>387</v>
      </c>
      <c r="C179" s="24">
        <v>8595558303304</v>
      </c>
      <c r="D179" s="24" t="s">
        <v>32</v>
      </c>
      <c r="E179" s="21">
        <v>12</v>
      </c>
      <c r="F179" s="21">
        <v>576</v>
      </c>
      <c r="G179" s="54" t="s">
        <v>321</v>
      </c>
      <c r="H179" s="22"/>
      <c r="I179" s="27">
        <v>499</v>
      </c>
      <c r="J179" s="26" t="str">
        <f t="shared" si="15"/>
        <v/>
      </c>
      <c r="K179" s="28" t="str">
        <f>IF(Tabulka36[[#This Row],[Sloupec9]] = "","",J179*1.21)</f>
        <v/>
      </c>
      <c r="L179" s="31"/>
      <c r="M179" s="29" t="str">
        <f t="shared" si="16"/>
        <v/>
      </c>
      <c r="N179" s="18" t="str">
        <f t="shared" si="17"/>
        <v/>
      </c>
      <c r="O179" s="39" t="str">
        <f t="shared" si="14"/>
        <v/>
      </c>
    </row>
    <row r="180" spans="1:15" ht="15" customHeight="1">
      <c r="A180" s="40" t="s">
        <v>388</v>
      </c>
      <c r="B180" s="19" t="s">
        <v>389</v>
      </c>
      <c r="C180" s="24">
        <v>8595558303663</v>
      </c>
      <c r="D180" s="24" t="s">
        <v>32</v>
      </c>
      <c r="E180" s="21">
        <v>12</v>
      </c>
      <c r="F180" s="21">
        <v>576</v>
      </c>
      <c r="G180" s="54" t="s">
        <v>321</v>
      </c>
      <c r="H180" s="22"/>
      <c r="I180" s="27">
        <v>499</v>
      </c>
      <c r="J180" s="26" t="str">
        <f t="shared" si="15"/>
        <v/>
      </c>
      <c r="K180" s="28" t="str">
        <f>IF(Tabulka36[[#This Row],[Sloupec9]] = "","",J180*1.21)</f>
        <v/>
      </c>
      <c r="L180" s="31"/>
      <c r="M180" s="29" t="str">
        <f t="shared" si="16"/>
        <v/>
      </c>
      <c r="N180" s="18" t="str">
        <f t="shared" si="17"/>
        <v/>
      </c>
      <c r="O180" s="39" t="str">
        <f t="shared" si="14"/>
        <v/>
      </c>
    </row>
    <row r="181" spans="1:15" ht="15" customHeight="1">
      <c r="A181" s="40" t="s">
        <v>390</v>
      </c>
      <c r="B181" s="19" t="s">
        <v>391</v>
      </c>
      <c r="C181" s="24"/>
      <c r="D181" s="24"/>
      <c r="E181" s="21">
        <v>1</v>
      </c>
      <c r="F181" s="21">
        <v>218</v>
      </c>
      <c r="G181" s="54" t="s">
        <v>321</v>
      </c>
      <c r="H181" s="22"/>
      <c r="I181" s="27">
        <v>249</v>
      </c>
      <c r="J181" s="26" t="str">
        <f t="shared" si="15"/>
        <v/>
      </c>
      <c r="K181" s="28" t="str">
        <f>IF(Tabulka36[[#This Row],[Sloupec9]] = "","",J181*1.21)</f>
        <v/>
      </c>
      <c r="L181" s="31"/>
      <c r="M181" s="29" t="str">
        <f t="shared" si="16"/>
        <v/>
      </c>
      <c r="N181" s="18" t="str">
        <f t="shared" si="17"/>
        <v/>
      </c>
      <c r="O181" s="39" t="str">
        <f t="shared" si="14"/>
        <v/>
      </c>
    </row>
    <row r="182" spans="1:15" ht="15" customHeight="1">
      <c r="A182" s="40" t="s">
        <v>392</v>
      </c>
      <c r="B182" s="19" t="s">
        <v>393</v>
      </c>
      <c r="C182" s="24"/>
      <c r="D182" s="24"/>
      <c r="E182" s="21">
        <v>505</v>
      </c>
      <c r="F182" s="21">
        <v>960</v>
      </c>
      <c r="G182" s="54" t="s">
        <v>321</v>
      </c>
      <c r="H182" s="22" t="s">
        <v>51</v>
      </c>
      <c r="I182" s="27">
        <v>149</v>
      </c>
      <c r="J182" s="26" t="str">
        <f t="shared" si="15"/>
        <v/>
      </c>
      <c r="K182" s="28" t="str">
        <f>IF(Tabulka36[[#This Row],[Sloupec9]] = "","",J182*1.21)</f>
        <v/>
      </c>
      <c r="L182" s="31"/>
      <c r="M182" s="29" t="str">
        <f t="shared" si="16"/>
        <v/>
      </c>
      <c r="N182" s="18" t="str">
        <f t="shared" si="17"/>
        <v/>
      </c>
      <c r="O182" s="39" t="str">
        <f t="shared" si="14"/>
        <v xml:space="preserve">novinka </v>
      </c>
    </row>
    <row r="183" spans="1:15" ht="15" customHeight="1">
      <c r="A183" s="40" t="s">
        <v>394</v>
      </c>
      <c r="B183" s="19" t="s">
        <v>395</v>
      </c>
      <c r="C183" s="24"/>
      <c r="D183" s="24"/>
      <c r="E183" s="21">
        <v>1</v>
      </c>
      <c r="F183" s="21">
        <v>960</v>
      </c>
      <c r="G183" s="54" t="s">
        <v>321</v>
      </c>
      <c r="H183" s="22"/>
      <c r="I183" s="27">
        <v>149</v>
      </c>
      <c r="J183" s="26" t="str">
        <f t="shared" si="15"/>
        <v/>
      </c>
      <c r="K183" s="28" t="str">
        <f>IF(Tabulka36[[#This Row],[Sloupec9]] = "","",J183*1.21)</f>
        <v/>
      </c>
      <c r="L183" s="31"/>
      <c r="M183" s="29" t="str">
        <f t="shared" si="16"/>
        <v/>
      </c>
      <c r="N183" s="18" t="str">
        <f t="shared" si="17"/>
        <v/>
      </c>
      <c r="O183" s="39" t="str">
        <f t="shared" si="14"/>
        <v/>
      </c>
    </row>
    <row r="184" spans="1:15" ht="15" customHeight="1">
      <c r="A184" s="40" t="s">
        <v>396</v>
      </c>
      <c r="B184" s="19" t="s">
        <v>397</v>
      </c>
      <c r="C184" s="24">
        <v>613464422150</v>
      </c>
      <c r="D184" s="24"/>
      <c r="E184" s="21">
        <v>20</v>
      </c>
      <c r="F184" s="21">
        <v>960</v>
      </c>
      <c r="G184" s="54" t="s">
        <v>321</v>
      </c>
      <c r="H184" s="22"/>
      <c r="I184" s="27">
        <v>349</v>
      </c>
      <c r="J184" s="26" t="str">
        <f t="shared" si="15"/>
        <v/>
      </c>
      <c r="K184" s="28" t="str">
        <f>IF(Tabulka36[[#This Row],[Sloupec9]] = "","",J184*1.21)</f>
        <v/>
      </c>
      <c r="L184" s="31"/>
      <c r="M184" s="29" t="str">
        <f t="shared" si="16"/>
        <v/>
      </c>
      <c r="N184" s="18" t="str">
        <f t="shared" si="17"/>
        <v/>
      </c>
      <c r="O184" s="39" t="str">
        <f t="shared" si="14"/>
        <v/>
      </c>
    </row>
    <row r="185" spans="1:15" ht="15" customHeight="1">
      <c r="A185" s="40" t="s">
        <v>398</v>
      </c>
      <c r="B185" s="19" t="s">
        <v>399</v>
      </c>
      <c r="C185" s="24">
        <v>8595558305247</v>
      </c>
      <c r="D185" s="24" t="s">
        <v>32</v>
      </c>
      <c r="E185" s="21">
        <v>1</v>
      </c>
      <c r="F185" s="21">
        <v>28</v>
      </c>
      <c r="G185" s="54" t="s">
        <v>321</v>
      </c>
      <c r="H185" s="22" t="s">
        <v>51</v>
      </c>
      <c r="I185" s="27">
        <v>2799</v>
      </c>
      <c r="J185" s="26" t="str">
        <f t="shared" si="15"/>
        <v/>
      </c>
      <c r="K185" s="28" t="str">
        <f>IF(Tabulka36[[#This Row],[Sloupec9]] = "","",J185*1.21)</f>
        <v/>
      </c>
      <c r="L185" s="31"/>
      <c r="M185" s="29" t="str">
        <f t="shared" si="16"/>
        <v/>
      </c>
      <c r="N185" s="18" t="str">
        <f t="shared" si="17"/>
        <v/>
      </c>
      <c r="O185" s="39" t="str">
        <f t="shared" si="14"/>
        <v xml:space="preserve">novinka </v>
      </c>
    </row>
    <row r="186" spans="1:15" ht="15" customHeight="1">
      <c r="A186" s="40" t="s">
        <v>400</v>
      </c>
      <c r="B186" s="19" t="s">
        <v>401</v>
      </c>
      <c r="C186" s="24">
        <v>8595558303793</v>
      </c>
      <c r="D186" s="24" t="s">
        <v>32</v>
      </c>
      <c r="E186" s="21">
        <v>8</v>
      </c>
      <c r="F186" s="21">
        <v>240</v>
      </c>
      <c r="G186" s="54" t="s">
        <v>321</v>
      </c>
      <c r="H186" s="22"/>
      <c r="I186" s="27">
        <v>699</v>
      </c>
      <c r="J186" s="26" t="str">
        <f t="shared" si="15"/>
        <v/>
      </c>
      <c r="K186" s="28" t="str">
        <f>IF(Tabulka36[[#This Row],[Sloupec9]] = "","",J186*1.21)</f>
        <v/>
      </c>
      <c r="L186" s="31"/>
      <c r="M186" s="29" t="str">
        <f t="shared" si="16"/>
        <v/>
      </c>
      <c r="N186" s="18" t="str">
        <f t="shared" si="17"/>
        <v/>
      </c>
      <c r="O186" s="39" t="str">
        <f t="shared" si="14"/>
        <v/>
      </c>
    </row>
    <row r="187" spans="1:15" ht="15" customHeight="1">
      <c r="A187" s="40" t="s">
        <v>402</v>
      </c>
      <c r="B187" s="19" t="s">
        <v>403</v>
      </c>
      <c r="C187" s="24">
        <v>8595558304158</v>
      </c>
      <c r="D187" s="24" t="s">
        <v>32</v>
      </c>
      <c r="E187" s="21">
        <v>10</v>
      </c>
      <c r="F187" s="21">
        <v>300</v>
      </c>
      <c r="G187" s="54" t="s">
        <v>321</v>
      </c>
      <c r="H187" s="22"/>
      <c r="I187" s="27">
        <v>799</v>
      </c>
      <c r="J187" s="26" t="str">
        <f t="shared" si="15"/>
        <v/>
      </c>
      <c r="K187" s="28" t="str">
        <f>IF(Tabulka36[[#This Row],[Sloupec9]] = "","",J187*1.21)</f>
        <v/>
      </c>
      <c r="L187" s="31"/>
      <c r="M187" s="29" t="str">
        <f t="shared" si="16"/>
        <v/>
      </c>
      <c r="N187" s="18" t="str">
        <f t="shared" si="17"/>
        <v/>
      </c>
      <c r="O187" s="39" t="str">
        <f t="shared" si="14"/>
        <v/>
      </c>
    </row>
    <row r="188" spans="1:15" ht="15" customHeight="1">
      <c r="A188" s="40" t="s">
        <v>404</v>
      </c>
      <c r="B188" s="19" t="s">
        <v>405</v>
      </c>
      <c r="C188" s="24">
        <v>8595558305230</v>
      </c>
      <c r="D188" s="24" t="s">
        <v>32</v>
      </c>
      <c r="E188" s="21">
        <v>8</v>
      </c>
      <c r="F188" s="21">
        <v>360</v>
      </c>
      <c r="G188" s="54" t="s">
        <v>321</v>
      </c>
      <c r="H188" s="22" t="s">
        <v>51</v>
      </c>
      <c r="I188" s="27">
        <v>899</v>
      </c>
      <c r="J188" s="26" t="str">
        <f t="shared" si="15"/>
        <v/>
      </c>
      <c r="K188" s="28" t="str">
        <f>IF(Tabulka36[[#This Row],[Sloupec9]] = "","",J188*1.21)</f>
        <v/>
      </c>
      <c r="L188" s="31"/>
      <c r="M188" s="29" t="str">
        <f t="shared" si="16"/>
        <v/>
      </c>
      <c r="N188" s="18" t="str">
        <f t="shared" si="17"/>
        <v/>
      </c>
      <c r="O188" s="39" t="str">
        <f t="shared" si="14"/>
        <v xml:space="preserve">novinka </v>
      </c>
    </row>
    <row r="189" spans="1:15" ht="15" customHeight="1">
      <c r="A189" s="40" t="s">
        <v>406</v>
      </c>
      <c r="B189" s="19" t="s">
        <v>407</v>
      </c>
      <c r="C189" s="24">
        <v>8595558304103</v>
      </c>
      <c r="D189" s="24" t="s">
        <v>32</v>
      </c>
      <c r="E189" s="21">
        <v>6</v>
      </c>
      <c r="F189" s="21">
        <v>216</v>
      </c>
      <c r="G189" s="54" t="s">
        <v>321</v>
      </c>
      <c r="H189" s="22"/>
      <c r="I189" s="27">
        <v>699</v>
      </c>
      <c r="J189" s="26" t="str">
        <f t="shared" si="15"/>
        <v/>
      </c>
      <c r="K189" s="28" t="str">
        <f>IF(Tabulka36[[#This Row],[Sloupec9]] = "","",J189*1.21)</f>
        <v/>
      </c>
      <c r="L189" s="31"/>
      <c r="M189" s="29" t="str">
        <f t="shared" si="16"/>
        <v/>
      </c>
      <c r="N189" s="18" t="str">
        <f t="shared" si="17"/>
        <v/>
      </c>
      <c r="O189" s="39" t="str">
        <f t="shared" si="14"/>
        <v/>
      </c>
    </row>
    <row r="190" spans="1:15" ht="15" customHeight="1">
      <c r="A190" s="40" t="s">
        <v>408</v>
      </c>
      <c r="B190" s="19" t="s">
        <v>409</v>
      </c>
      <c r="C190" s="24">
        <v>8595558303380</v>
      </c>
      <c r="D190" s="24" t="s">
        <v>32</v>
      </c>
      <c r="E190" s="21">
        <v>3</v>
      </c>
      <c r="F190" s="21">
        <v>75</v>
      </c>
      <c r="G190" s="54" t="s">
        <v>321</v>
      </c>
      <c r="H190" s="22" t="s">
        <v>64</v>
      </c>
      <c r="I190" s="27">
        <v>3199</v>
      </c>
      <c r="J190" s="26" t="str">
        <f t="shared" si="15"/>
        <v/>
      </c>
      <c r="K190" s="28" t="str">
        <f>IF(Tabulka36[[#This Row],[Sloupec9]] = "","",J190*1.21)</f>
        <v/>
      </c>
      <c r="L190" s="31"/>
      <c r="M190" s="29" t="str">
        <f t="shared" si="16"/>
        <v/>
      </c>
      <c r="N190" s="18" t="str">
        <f t="shared" si="17"/>
        <v/>
      </c>
      <c r="O190" s="39" t="str">
        <f t="shared" si="14"/>
        <v xml:space="preserve">poslední kusy </v>
      </c>
    </row>
    <row r="191" spans="1:15" ht="15" customHeight="1">
      <c r="A191" s="40" t="s">
        <v>410</v>
      </c>
      <c r="B191" s="19" t="s">
        <v>411</v>
      </c>
      <c r="C191" s="24">
        <v>8595558304950</v>
      </c>
      <c r="D191" s="24" t="s">
        <v>32</v>
      </c>
      <c r="E191" s="21">
        <v>3</v>
      </c>
      <c r="F191" s="21">
        <v>60</v>
      </c>
      <c r="G191" s="54" t="s">
        <v>321</v>
      </c>
      <c r="H191" s="22" t="s">
        <v>51</v>
      </c>
      <c r="I191" s="27">
        <v>3999</v>
      </c>
      <c r="J191" s="26" t="str">
        <f t="shared" si="15"/>
        <v/>
      </c>
      <c r="K191" s="28" t="str">
        <f>IF(Tabulka36[[#This Row],[Sloupec9]] = "","",J191*1.21)</f>
        <v/>
      </c>
      <c r="L191" s="31"/>
      <c r="M191" s="29" t="str">
        <f t="shared" si="16"/>
        <v/>
      </c>
      <c r="N191" s="18" t="str">
        <f t="shared" si="17"/>
        <v/>
      </c>
      <c r="O191" s="39" t="str">
        <f t="shared" si="14"/>
        <v xml:space="preserve">novinka </v>
      </c>
    </row>
    <row r="192" spans="1:15" ht="15" customHeight="1">
      <c r="A192" s="40" t="s">
        <v>412</v>
      </c>
      <c r="B192" s="19" t="s">
        <v>413</v>
      </c>
      <c r="C192" s="24">
        <v>8595558304967</v>
      </c>
      <c r="D192" s="24" t="s">
        <v>32</v>
      </c>
      <c r="E192" s="21">
        <v>6</v>
      </c>
      <c r="F192" s="21">
        <v>175</v>
      </c>
      <c r="G192" s="54" t="s">
        <v>321</v>
      </c>
      <c r="H192" s="22" t="s">
        <v>51</v>
      </c>
      <c r="I192" s="27">
        <v>2299</v>
      </c>
      <c r="J192" s="26" t="str">
        <f t="shared" si="15"/>
        <v/>
      </c>
      <c r="K192" s="28" t="str">
        <f>IF(Tabulka36[[#This Row],[Sloupec9]] = "","",J192*1.21)</f>
        <v/>
      </c>
      <c r="L192" s="31"/>
      <c r="M192" s="29" t="str">
        <f t="shared" si="16"/>
        <v/>
      </c>
      <c r="N192" s="18" t="str">
        <f t="shared" si="17"/>
        <v/>
      </c>
      <c r="O192" s="39" t="str">
        <f t="shared" si="14"/>
        <v xml:space="preserve">novinka </v>
      </c>
    </row>
    <row r="193" spans="1:15" ht="15" customHeight="1">
      <c r="A193" s="40" t="s">
        <v>414</v>
      </c>
      <c r="B193" s="19" t="s">
        <v>415</v>
      </c>
      <c r="C193" s="24">
        <v>8595558304264</v>
      </c>
      <c r="D193" s="24" t="s">
        <v>32</v>
      </c>
      <c r="E193" s="21">
        <v>5</v>
      </c>
      <c r="F193" s="46">
        <v>175</v>
      </c>
      <c r="G193" s="54" t="s">
        <v>321</v>
      </c>
      <c r="H193" s="22"/>
      <c r="I193" s="22">
        <v>1599</v>
      </c>
      <c r="J193" s="44" t="str">
        <f t="shared" ref="J193:J204" si="18">IF($O$2 = 0,"",IF(G193 = "brutto",I193/1.21*(100-$O$2)/100,I193/1.21*(75)/100))</f>
        <v/>
      </c>
      <c r="K193" s="45" t="str">
        <f>IF(Tabulka36[[#This Row],[Sloupec9]] = "","",J193*1.21)</f>
        <v/>
      </c>
      <c r="L193" s="31"/>
      <c r="M193" s="29" t="str">
        <f t="shared" ref="M193:M204" si="19">IF(J193 = "",IF(L193 = "","",I193*L193/1.21),IF(L193 = "","",J193*L193))</f>
        <v/>
      </c>
      <c r="N193" s="18" t="str">
        <f t="shared" ref="N193:N204" si="20">IF(J193 = "",IF(L193 = "","",I193*L193),IF(L193 = "","",K193*L193))</f>
        <v/>
      </c>
      <c r="O193" s="39" t="str">
        <f t="shared" ref="O193:O204" si="21">IF(H193 = "","", H193)</f>
        <v/>
      </c>
    </row>
    <row r="194" spans="1:15" ht="15" customHeight="1">
      <c r="A194" s="40" t="s">
        <v>416</v>
      </c>
      <c r="B194" s="19" t="s">
        <v>417</v>
      </c>
      <c r="C194" s="24">
        <v>8595558304271</v>
      </c>
      <c r="D194" s="24" t="s">
        <v>32</v>
      </c>
      <c r="E194" s="21">
        <v>6</v>
      </c>
      <c r="F194" s="46">
        <v>150</v>
      </c>
      <c r="G194" s="54" t="s">
        <v>321</v>
      </c>
      <c r="H194" s="22"/>
      <c r="I194" s="22">
        <v>1599</v>
      </c>
      <c r="J194" s="44" t="str">
        <f t="shared" si="18"/>
        <v/>
      </c>
      <c r="K194" s="45" t="str">
        <f>IF(Tabulka36[[#This Row],[Sloupec9]] = "","",J194*1.21)</f>
        <v/>
      </c>
      <c r="L194" s="31"/>
      <c r="M194" s="29" t="str">
        <f t="shared" si="19"/>
        <v/>
      </c>
      <c r="N194" s="18" t="str">
        <f t="shared" si="20"/>
        <v/>
      </c>
      <c r="O194" s="39" t="str">
        <f t="shared" si="21"/>
        <v/>
      </c>
    </row>
    <row r="195" spans="1:15" ht="15" customHeight="1">
      <c r="A195" s="40" t="s">
        <v>418</v>
      </c>
      <c r="B195" s="19" t="s">
        <v>419</v>
      </c>
      <c r="C195" s="24"/>
      <c r="D195" s="24"/>
      <c r="E195" s="21">
        <v>15</v>
      </c>
      <c r="F195" s="46">
        <v>960</v>
      </c>
      <c r="G195" s="54" t="s">
        <v>321</v>
      </c>
      <c r="H195" s="22" t="s">
        <v>64</v>
      </c>
      <c r="I195" s="22">
        <v>1199</v>
      </c>
      <c r="J195" s="44" t="str">
        <f t="shared" si="18"/>
        <v/>
      </c>
      <c r="K195" s="45" t="str">
        <f>IF(Tabulka36[[#This Row],[Sloupec9]] = "","",J195*1.21)</f>
        <v/>
      </c>
      <c r="L195" s="31"/>
      <c r="M195" s="29" t="str">
        <f t="shared" si="19"/>
        <v/>
      </c>
      <c r="N195" s="18" t="str">
        <f t="shared" si="20"/>
        <v/>
      </c>
      <c r="O195" s="39" t="str">
        <f t="shared" si="21"/>
        <v xml:space="preserve">poslední kusy </v>
      </c>
    </row>
    <row r="196" spans="1:15" ht="15" customHeight="1">
      <c r="A196" s="40" t="s">
        <v>420</v>
      </c>
      <c r="B196" s="19" t="s">
        <v>421</v>
      </c>
      <c r="C196" s="24">
        <v>8595558304431</v>
      </c>
      <c r="D196" s="24" t="s">
        <v>20</v>
      </c>
      <c r="E196" s="21">
        <v>6</v>
      </c>
      <c r="F196" s="46">
        <v>180</v>
      </c>
      <c r="G196" s="54" t="s">
        <v>321</v>
      </c>
      <c r="H196" s="22" t="s">
        <v>64</v>
      </c>
      <c r="I196" s="22">
        <v>999</v>
      </c>
      <c r="J196" s="44" t="str">
        <f t="shared" si="18"/>
        <v/>
      </c>
      <c r="K196" s="45" t="str">
        <f>IF(Tabulka36[[#This Row],[Sloupec9]] = "","",J196*1.21)</f>
        <v/>
      </c>
      <c r="L196" s="31"/>
      <c r="M196" s="29" t="str">
        <f t="shared" si="19"/>
        <v/>
      </c>
      <c r="N196" s="18" t="str">
        <f t="shared" si="20"/>
        <v/>
      </c>
      <c r="O196" s="39" t="str">
        <f t="shared" si="21"/>
        <v xml:space="preserve">poslední kusy </v>
      </c>
    </row>
    <row r="197" spans="1:15" ht="15" customHeight="1">
      <c r="A197" s="40" t="s">
        <v>422</v>
      </c>
      <c r="B197" s="19" t="s">
        <v>423</v>
      </c>
      <c r="C197" s="24">
        <v>8595558304509</v>
      </c>
      <c r="D197" s="24" t="s">
        <v>32</v>
      </c>
      <c r="E197" s="21">
        <v>8</v>
      </c>
      <c r="F197" s="46">
        <v>320</v>
      </c>
      <c r="G197" s="54" t="s">
        <v>321</v>
      </c>
      <c r="H197" s="22"/>
      <c r="I197" s="22">
        <v>699</v>
      </c>
      <c r="J197" s="44" t="str">
        <f t="shared" si="18"/>
        <v/>
      </c>
      <c r="K197" s="45" t="str">
        <f>IF(Tabulka36[[#This Row],[Sloupec9]] = "","",J197*1.21)</f>
        <v/>
      </c>
      <c r="L197" s="31"/>
      <c r="M197" s="29" t="str">
        <f t="shared" si="19"/>
        <v/>
      </c>
      <c r="N197" s="18" t="str">
        <f t="shared" si="20"/>
        <v/>
      </c>
      <c r="O197" s="39" t="str">
        <f t="shared" si="21"/>
        <v/>
      </c>
    </row>
    <row r="198" spans="1:15" ht="15" customHeight="1">
      <c r="A198" s="40" t="s">
        <v>424</v>
      </c>
      <c r="B198" s="19" t="s">
        <v>425</v>
      </c>
      <c r="C198" s="24">
        <v>8595558304882</v>
      </c>
      <c r="D198" s="24" t="s">
        <v>32</v>
      </c>
      <c r="E198" s="21">
        <v>6</v>
      </c>
      <c r="F198" s="46">
        <v>420</v>
      </c>
      <c r="G198" s="54" t="s">
        <v>321</v>
      </c>
      <c r="H198" s="22" t="s">
        <v>51</v>
      </c>
      <c r="I198" s="22">
        <v>799</v>
      </c>
      <c r="J198" s="44" t="str">
        <f t="shared" si="18"/>
        <v/>
      </c>
      <c r="K198" s="45" t="str">
        <f>IF(Tabulka36[[#This Row],[Sloupec9]] = "","",J198*1.21)</f>
        <v/>
      </c>
      <c r="L198" s="31"/>
      <c r="M198" s="29" t="str">
        <f t="shared" si="19"/>
        <v/>
      </c>
      <c r="N198" s="18" t="str">
        <f t="shared" si="20"/>
        <v/>
      </c>
      <c r="O198" s="39" t="str">
        <f t="shared" si="21"/>
        <v xml:space="preserve">novinka </v>
      </c>
    </row>
    <row r="199" spans="1:15" ht="15" customHeight="1">
      <c r="A199" s="40" t="s">
        <v>426</v>
      </c>
      <c r="B199" s="19" t="s">
        <v>427</v>
      </c>
      <c r="C199" s="24">
        <v>8595558303960</v>
      </c>
      <c r="D199" s="24" t="s">
        <v>32</v>
      </c>
      <c r="E199" s="21">
        <v>4</v>
      </c>
      <c r="F199" s="46">
        <v>100</v>
      </c>
      <c r="G199" s="54" t="s">
        <v>321</v>
      </c>
      <c r="H199" s="22"/>
      <c r="I199" s="22">
        <v>1399</v>
      </c>
      <c r="J199" s="44" t="str">
        <f t="shared" si="18"/>
        <v/>
      </c>
      <c r="K199" s="45" t="str">
        <f>IF(Tabulka36[[#This Row],[Sloupec9]] = "","",J199*1.21)</f>
        <v/>
      </c>
      <c r="L199" s="31"/>
      <c r="M199" s="29" t="str">
        <f t="shared" si="19"/>
        <v/>
      </c>
      <c r="N199" s="18" t="str">
        <f t="shared" si="20"/>
        <v/>
      </c>
      <c r="O199" s="39" t="str">
        <f t="shared" si="21"/>
        <v/>
      </c>
    </row>
    <row r="200" spans="1:15" ht="15" customHeight="1">
      <c r="A200" s="40" t="s">
        <v>428</v>
      </c>
      <c r="B200" s="19" t="s">
        <v>429</v>
      </c>
      <c r="C200" s="24">
        <v>8595558304721</v>
      </c>
      <c r="D200" s="24" t="s">
        <v>32</v>
      </c>
      <c r="E200" s="21">
        <v>6</v>
      </c>
      <c r="F200" s="46">
        <v>432</v>
      </c>
      <c r="G200" s="54" t="s">
        <v>321</v>
      </c>
      <c r="H200" s="22"/>
      <c r="I200" s="22">
        <v>799</v>
      </c>
      <c r="J200" s="44" t="str">
        <f t="shared" si="18"/>
        <v/>
      </c>
      <c r="K200" s="45" t="str">
        <f>IF(Tabulka36[[#This Row],[Sloupec9]] = "","",J200*1.21)</f>
        <v/>
      </c>
      <c r="L200" s="31"/>
      <c r="M200" s="29" t="str">
        <f t="shared" si="19"/>
        <v/>
      </c>
      <c r="N200" s="18" t="str">
        <f t="shared" si="20"/>
        <v/>
      </c>
      <c r="O200" s="39" t="str">
        <f t="shared" si="21"/>
        <v/>
      </c>
    </row>
    <row r="201" spans="1:15" ht="15" customHeight="1">
      <c r="A201" s="40" t="s">
        <v>430</v>
      </c>
      <c r="B201" s="19" t="s">
        <v>431</v>
      </c>
      <c r="C201" s="24">
        <v>8595558304738</v>
      </c>
      <c r="D201" s="24" t="s">
        <v>32</v>
      </c>
      <c r="E201" s="21">
        <v>6</v>
      </c>
      <c r="F201" s="46">
        <v>420</v>
      </c>
      <c r="G201" s="54" t="s">
        <v>321</v>
      </c>
      <c r="H201" s="22"/>
      <c r="I201" s="22">
        <v>799</v>
      </c>
      <c r="J201" s="44" t="str">
        <f t="shared" si="18"/>
        <v/>
      </c>
      <c r="K201" s="45" t="str">
        <f>IF(Tabulka36[[#This Row],[Sloupec9]] = "","",J201*1.21)</f>
        <v/>
      </c>
      <c r="L201" s="31"/>
      <c r="M201" s="29" t="str">
        <f t="shared" si="19"/>
        <v/>
      </c>
      <c r="N201" s="18" t="str">
        <f t="shared" si="20"/>
        <v/>
      </c>
      <c r="O201" s="39" t="str">
        <f t="shared" si="21"/>
        <v/>
      </c>
    </row>
    <row r="202" spans="1:15" ht="15" customHeight="1">
      <c r="A202" s="40" t="s">
        <v>432</v>
      </c>
      <c r="B202" s="19" t="s">
        <v>433</v>
      </c>
      <c r="C202" s="24">
        <v>8595558304295</v>
      </c>
      <c r="D202" s="24" t="s">
        <v>32</v>
      </c>
      <c r="E202" s="21">
        <v>6</v>
      </c>
      <c r="F202" s="46">
        <v>216</v>
      </c>
      <c r="G202" s="54" t="s">
        <v>321</v>
      </c>
      <c r="H202" s="22" t="s">
        <v>51</v>
      </c>
      <c r="I202" s="22">
        <v>899</v>
      </c>
      <c r="J202" s="44" t="str">
        <f t="shared" si="18"/>
        <v/>
      </c>
      <c r="K202" s="45" t="str">
        <f>IF(Tabulka36[[#This Row],[Sloupec9]] = "","",J202*1.21)</f>
        <v/>
      </c>
      <c r="L202" s="31"/>
      <c r="M202" s="29" t="str">
        <f t="shared" si="19"/>
        <v/>
      </c>
      <c r="N202" s="18" t="str">
        <f t="shared" si="20"/>
        <v/>
      </c>
      <c r="O202" s="39" t="str">
        <f t="shared" si="21"/>
        <v xml:space="preserve">novinka </v>
      </c>
    </row>
    <row r="203" spans="1:15" ht="15" customHeight="1">
      <c r="A203" s="40" t="s">
        <v>434</v>
      </c>
      <c r="B203" s="19" t="s">
        <v>435</v>
      </c>
      <c r="C203" s="24">
        <v>8595558303991</v>
      </c>
      <c r="D203" s="24" t="s">
        <v>54</v>
      </c>
      <c r="E203" s="21">
        <v>6</v>
      </c>
      <c r="F203" s="46">
        <v>210</v>
      </c>
      <c r="G203" s="54" t="s">
        <v>321</v>
      </c>
      <c r="H203" s="22" t="s">
        <v>64</v>
      </c>
      <c r="I203" s="22">
        <v>999</v>
      </c>
      <c r="J203" s="44" t="str">
        <f t="shared" si="18"/>
        <v/>
      </c>
      <c r="K203" s="45" t="str">
        <f>IF(Tabulka36[[#This Row],[Sloupec9]] = "","",J203*1.21)</f>
        <v/>
      </c>
      <c r="L203" s="31"/>
      <c r="M203" s="29" t="str">
        <f t="shared" si="19"/>
        <v/>
      </c>
      <c r="N203" s="18" t="str">
        <f t="shared" si="20"/>
        <v/>
      </c>
      <c r="O203" s="39" t="str">
        <f t="shared" si="21"/>
        <v xml:space="preserve">poslední kusy </v>
      </c>
    </row>
    <row r="204" spans="1:15" ht="15" customHeight="1">
      <c r="A204" s="40" t="s">
        <v>436</v>
      </c>
      <c r="B204" s="19" t="s">
        <v>437</v>
      </c>
      <c r="C204" s="24">
        <v>8594195080067</v>
      </c>
      <c r="D204" s="24" t="s">
        <v>32</v>
      </c>
      <c r="E204" s="21">
        <v>6</v>
      </c>
      <c r="F204" s="46">
        <v>180</v>
      </c>
      <c r="G204" s="54" t="s">
        <v>321</v>
      </c>
      <c r="H204" s="22" t="s">
        <v>64</v>
      </c>
      <c r="I204" s="22">
        <v>999</v>
      </c>
      <c r="J204" s="44" t="str">
        <f t="shared" si="18"/>
        <v/>
      </c>
      <c r="K204" s="45" t="str">
        <f>IF(Tabulka36[[#This Row],[Sloupec9]] = "","",J204*1.21)</f>
        <v/>
      </c>
      <c r="L204" s="31"/>
      <c r="M204" s="29" t="str">
        <f t="shared" si="19"/>
        <v/>
      </c>
      <c r="N204" s="18" t="str">
        <f t="shared" si="20"/>
        <v/>
      </c>
      <c r="O204" s="39" t="str">
        <f t="shared" si="21"/>
        <v xml:space="preserve">poslední kusy </v>
      </c>
    </row>
    <row r="205" spans="1:15" ht="15" customHeight="1">
      <c r="A205" s="40" t="s">
        <v>438</v>
      </c>
      <c r="B205" s="19" t="s">
        <v>439</v>
      </c>
      <c r="C205" s="24">
        <v>91037843753</v>
      </c>
      <c r="D205" s="24" t="s">
        <v>440</v>
      </c>
      <c r="E205" s="21">
        <v>8</v>
      </c>
      <c r="F205" s="46">
        <v>768</v>
      </c>
      <c r="G205" s="54" t="s">
        <v>321</v>
      </c>
      <c r="H205" s="22" t="s">
        <v>64</v>
      </c>
      <c r="I205" s="22">
        <v>399</v>
      </c>
      <c r="J205" s="44" t="str">
        <f t="shared" ref="J205:J217" si="22">IF($O$2 = 0,"",IF(G205 = "brutto",I205/1.21*(100-$O$2)/100,I205/1.21*(75)/100))</f>
        <v/>
      </c>
      <c r="K205" s="45" t="str">
        <f>IF(Tabulka36[[#This Row],[Sloupec9]] = "","",J205*1.21)</f>
        <v/>
      </c>
      <c r="L205" s="31"/>
      <c r="M205" s="29" t="str">
        <f t="shared" ref="M205:M217" si="23">IF(J205 = "",IF(L205 = "","",I205*L205/1.21),IF(L205 = "","",J205*L205))</f>
        <v/>
      </c>
      <c r="N205" s="18" t="str">
        <f t="shared" ref="N205:N217" si="24">IF(J205 = "",IF(L205 = "","",I205*L205),IF(L205 = "","",K205*L205))</f>
        <v/>
      </c>
      <c r="O205" s="39" t="str">
        <f t="shared" ref="O205:O217" si="25">IF(H205 = "","", H205)</f>
        <v xml:space="preserve">poslední kusy </v>
      </c>
    </row>
    <row r="206" spans="1:15" ht="15" customHeight="1">
      <c r="A206" s="40" t="s">
        <v>441</v>
      </c>
      <c r="B206" s="19" t="s">
        <v>442</v>
      </c>
      <c r="C206" s="24">
        <v>91037843746</v>
      </c>
      <c r="D206" s="24" t="s">
        <v>224</v>
      </c>
      <c r="E206" s="21">
        <v>8</v>
      </c>
      <c r="F206" s="46">
        <v>768</v>
      </c>
      <c r="G206" s="54" t="s">
        <v>321</v>
      </c>
      <c r="H206" s="22" t="s">
        <v>64</v>
      </c>
      <c r="I206" s="22">
        <v>399</v>
      </c>
      <c r="J206" s="44" t="str">
        <f t="shared" si="22"/>
        <v/>
      </c>
      <c r="K206" s="45" t="str">
        <f>IF(Tabulka36[[#This Row],[Sloupec9]] = "","",J206*1.21)</f>
        <v/>
      </c>
      <c r="L206" s="31"/>
      <c r="M206" s="29" t="str">
        <f t="shared" si="23"/>
        <v/>
      </c>
      <c r="N206" s="18" t="str">
        <f t="shared" si="24"/>
        <v/>
      </c>
      <c r="O206" s="39" t="str">
        <f t="shared" si="25"/>
        <v xml:space="preserve">poslední kusy </v>
      </c>
    </row>
    <row r="207" spans="1:15" ht="15" customHeight="1">
      <c r="A207" s="40" t="s">
        <v>443</v>
      </c>
      <c r="B207" s="19" t="s">
        <v>444</v>
      </c>
      <c r="C207" s="24">
        <v>8595558300952</v>
      </c>
      <c r="D207" s="24" t="s">
        <v>32</v>
      </c>
      <c r="E207" s="21">
        <v>6</v>
      </c>
      <c r="F207" s="46">
        <v>150</v>
      </c>
      <c r="G207" s="54" t="s">
        <v>321</v>
      </c>
      <c r="H207" s="22" t="s">
        <v>64</v>
      </c>
      <c r="I207" s="22">
        <v>999</v>
      </c>
      <c r="J207" s="44" t="str">
        <f t="shared" si="22"/>
        <v/>
      </c>
      <c r="K207" s="45" t="str">
        <f>IF(Tabulka36[[#This Row],[Sloupec9]] = "","",J207*1.21)</f>
        <v/>
      </c>
      <c r="L207" s="31"/>
      <c r="M207" s="29" t="str">
        <f t="shared" si="23"/>
        <v/>
      </c>
      <c r="N207" s="18" t="str">
        <f t="shared" si="24"/>
        <v/>
      </c>
      <c r="O207" s="39" t="str">
        <f t="shared" si="25"/>
        <v xml:space="preserve">poslední kusy </v>
      </c>
    </row>
    <row r="208" spans="1:15" ht="15" customHeight="1">
      <c r="A208" s="40" t="s">
        <v>445</v>
      </c>
      <c r="B208" s="19" t="s">
        <v>446</v>
      </c>
      <c r="C208" s="24">
        <v>8595558303014</v>
      </c>
      <c r="D208" s="24" t="s">
        <v>32</v>
      </c>
      <c r="E208" s="21">
        <v>6</v>
      </c>
      <c r="F208" s="46">
        <v>150</v>
      </c>
      <c r="G208" s="54" t="s">
        <v>321</v>
      </c>
      <c r="H208" s="22" t="s">
        <v>64</v>
      </c>
      <c r="I208" s="22">
        <v>999</v>
      </c>
      <c r="J208" s="44" t="str">
        <f t="shared" si="22"/>
        <v/>
      </c>
      <c r="K208" s="45" t="str">
        <f>IF(Tabulka36[[#This Row],[Sloupec9]] = "","",J208*1.21)</f>
        <v/>
      </c>
      <c r="L208" s="31"/>
      <c r="M208" s="29" t="str">
        <f t="shared" si="23"/>
        <v/>
      </c>
      <c r="N208" s="18" t="str">
        <f t="shared" si="24"/>
        <v/>
      </c>
      <c r="O208" s="39" t="str">
        <f t="shared" si="25"/>
        <v xml:space="preserve">poslední kusy </v>
      </c>
    </row>
    <row r="209" spans="1:15" ht="15" customHeight="1">
      <c r="A209" s="40" t="s">
        <v>447</v>
      </c>
      <c r="B209" s="19" t="s">
        <v>448</v>
      </c>
      <c r="C209" s="24">
        <v>8595558303472</v>
      </c>
      <c r="D209" s="24"/>
      <c r="E209" s="21">
        <v>12</v>
      </c>
      <c r="F209" s="46">
        <v>960</v>
      </c>
      <c r="G209" s="54" t="s">
        <v>321</v>
      </c>
      <c r="H209" s="22" t="s">
        <v>64</v>
      </c>
      <c r="I209" s="22">
        <v>299</v>
      </c>
      <c r="J209" s="44" t="str">
        <f t="shared" si="22"/>
        <v/>
      </c>
      <c r="K209" s="45" t="str">
        <f>IF(Tabulka36[[#This Row],[Sloupec9]] = "","",J209*1.21)</f>
        <v/>
      </c>
      <c r="L209" s="31"/>
      <c r="M209" s="29" t="str">
        <f t="shared" si="23"/>
        <v/>
      </c>
      <c r="N209" s="18" t="str">
        <f t="shared" si="24"/>
        <v/>
      </c>
      <c r="O209" s="39" t="str">
        <f t="shared" si="25"/>
        <v xml:space="preserve">poslední kusy </v>
      </c>
    </row>
    <row r="210" spans="1:15" ht="15" customHeight="1">
      <c r="A210" s="40" t="s">
        <v>449</v>
      </c>
      <c r="B210" s="19" t="s">
        <v>450</v>
      </c>
      <c r="C210" s="24">
        <v>8595558304660</v>
      </c>
      <c r="D210" s="24" t="s">
        <v>20</v>
      </c>
      <c r="E210" s="21">
        <v>10</v>
      </c>
      <c r="F210" s="46">
        <v>760</v>
      </c>
      <c r="G210" s="54" t="s">
        <v>321</v>
      </c>
      <c r="H210" s="22"/>
      <c r="I210" s="22">
        <v>449</v>
      </c>
      <c r="J210" s="44" t="str">
        <f t="shared" si="22"/>
        <v/>
      </c>
      <c r="K210" s="45" t="str">
        <f>IF(Tabulka36[[#This Row],[Sloupec9]] = "","",J210*1.21)</f>
        <v/>
      </c>
      <c r="L210" s="31"/>
      <c r="M210" s="29" t="str">
        <f t="shared" si="23"/>
        <v/>
      </c>
      <c r="N210" s="18" t="str">
        <f t="shared" si="24"/>
        <v/>
      </c>
      <c r="O210" s="39" t="str">
        <f t="shared" si="25"/>
        <v/>
      </c>
    </row>
    <row r="211" spans="1:15" ht="15" customHeight="1">
      <c r="A211" s="40" t="s">
        <v>451</v>
      </c>
      <c r="B211" s="19" t="s">
        <v>452</v>
      </c>
      <c r="C211" s="24">
        <v>8595558304653</v>
      </c>
      <c r="D211" s="24" t="s">
        <v>20</v>
      </c>
      <c r="E211" s="21">
        <v>10</v>
      </c>
      <c r="F211" s="46">
        <v>760</v>
      </c>
      <c r="G211" s="54" t="s">
        <v>321</v>
      </c>
      <c r="H211" s="22"/>
      <c r="I211" s="22">
        <v>449</v>
      </c>
      <c r="J211" s="44" t="str">
        <f t="shared" si="22"/>
        <v/>
      </c>
      <c r="K211" s="45" t="str">
        <f>IF(Tabulka36[[#This Row],[Sloupec9]] = "","",J211*1.21)</f>
        <v/>
      </c>
      <c r="L211" s="31"/>
      <c r="M211" s="29" t="str">
        <f t="shared" si="23"/>
        <v/>
      </c>
      <c r="N211" s="18" t="str">
        <f t="shared" si="24"/>
        <v/>
      </c>
      <c r="O211" s="39" t="str">
        <f t="shared" si="25"/>
        <v/>
      </c>
    </row>
    <row r="212" spans="1:15" ht="15" customHeight="1">
      <c r="A212" s="40" t="s">
        <v>453</v>
      </c>
      <c r="B212" s="19" t="s">
        <v>454</v>
      </c>
      <c r="C212" s="24">
        <v>8595558304646</v>
      </c>
      <c r="D212" s="24" t="s">
        <v>20</v>
      </c>
      <c r="E212" s="21">
        <v>10</v>
      </c>
      <c r="F212" s="46">
        <v>720</v>
      </c>
      <c r="G212" s="54" t="s">
        <v>321</v>
      </c>
      <c r="H212" s="22"/>
      <c r="I212" s="22">
        <v>549</v>
      </c>
      <c r="J212" s="44" t="str">
        <f>IF($O$2 = 0,"",IF(G212 = "brutto",I212/1.21*(100-$O$2)/100,I212/1.21*(75)/100))</f>
        <v/>
      </c>
      <c r="K212" s="45" t="str">
        <f>IF(Tabulka36[[#This Row],[Sloupec9]] = "","",J212*1.21)</f>
        <v/>
      </c>
      <c r="L212" s="31"/>
      <c r="M212" s="29" t="str">
        <f>IF(J212 = "",IF(L212 = "","",I212*L212/1.21),IF(L212 = "","",J212*L212))</f>
        <v/>
      </c>
      <c r="N212" s="18" t="str">
        <f>IF(J212 = "",IF(L212 = "","",I212*L212),IF(L212 = "","",K212*L212))</f>
        <v/>
      </c>
      <c r="O212" s="39" t="str">
        <f>IF(H212 = "","", H212)</f>
        <v/>
      </c>
    </row>
    <row r="213" spans="1:15" ht="15" customHeight="1">
      <c r="A213" s="40" t="s">
        <v>455</v>
      </c>
      <c r="B213" s="19" t="s">
        <v>456</v>
      </c>
      <c r="C213" s="24">
        <v>8595558303847</v>
      </c>
      <c r="D213" s="24" t="s">
        <v>32</v>
      </c>
      <c r="E213" s="21">
        <v>5</v>
      </c>
      <c r="F213" s="46">
        <v>150</v>
      </c>
      <c r="G213" s="54" t="s">
        <v>321</v>
      </c>
      <c r="H213" s="22" t="s">
        <v>64</v>
      </c>
      <c r="I213" s="22">
        <v>1199</v>
      </c>
      <c r="J213" s="44" t="str">
        <f t="shared" si="22"/>
        <v/>
      </c>
      <c r="K213" s="45" t="str">
        <f>IF(Tabulka36[[#This Row],[Sloupec9]] = "","",J213*1.21)</f>
        <v/>
      </c>
      <c r="L213" s="31"/>
      <c r="M213" s="29" t="str">
        <f t="shared" si="23"/>
        <v/>
      </c>
      <c r="N213" s="18" t="str">
        <f t="shared" si="24"/>
        <v/>
      </c>
      <c r="O213" s="39" t="str">
        <f t="shared" si="25"/>
        <v xml:space="preserve">poslední kusy </v>
      </c>
    </row>
    <row r="214" spans="1:15" ht="15" customHeight="1">
      <c r="A214" s="40" t="s">
        <v>457</v>
      </c>
      <c r="B214" s="19" t="s">
        <v>458</v>
      </c>
      <c r="C214" s="24">
        <v>8595558300747</v>
      </c>
      <c r="D214" s="24" t="s">
        <v>20</v>
      </c>
      <c r="E214" s="21">
        <v>6</v>
      </c>
      <c r="F214" s="46">
        <v>270</v>
      </c>
      <c r="G214" s="54" t="s">
        <v>321</v>
      </c>
      <c r="H214" s="22"/>
      <c r="I214" s="22">
        <v>899</v>
      </c>
      <c r="J214" s="44" t="str">
        <f t="shared" si="22"/>
        <v/>
      </c>
      <c r="K214" s="45" t="str">
        <f>IF(Tabulka36[[#This Row],[Sloupec9]] = "","",J214*1.21)</f>
        <v/>
      </c>
      <c r="L214" s="31"/>
      <c r="M214" s="29" t="str">
        <f t="shared" si="23"/>
        <v/>
      </c>
      <c r="N214" s="18" t="str">
        <f t="shared" si="24"/>
        <v/>
      </c>
      <c r="O214" s="39" t="str">
        <f t="shared" si="25"/>
        <v/>
      </c>
    </row>
    <row r="215" spans="1:15" ht="15" customHeight="1">
      <c r="A215" s="40" t="s">
        <v>459</v>
      </c>
      <c r="B215" s="19" t="s">
        <v>460</v>
      </c>
      <c r="C215" s="24">
        <v>8595558300525</v>
      </c>
      <c r="D215" s="24" t="s">
        <v>221</v>
      </c>
      <c r="E215" s="21">
        <v>6</v>
      </c>
      <c r="F215" s="46">
        <v>270</v>
      </c>
      <c r="G215" s="54" t="s">
        <v>321</v>
      </c>
      <c r="H215" s="22" t="s">
        <v>64</v>
      </c>
      <c r="I215" s="22">
        <v>899</v>
      </c>
      <c r="J215" s="44" t="str">
        <f t="shared" si="22"/>
        <v/>
      </c>
      <c r="K215" s="45" t="str">
        <f>IF(Tabulka36[[#This Row],[Sloupec9]] = "","",J215*1.21)</f>
        <v/>
      </c>
      <c r="L215" s="31"/>
      <c r="M215" s="29" t="str">
        <f t="shared" si="23"/>
        <v/>
      </c>
      <c r="N215" s="18" t="str">
        <f t="shared" si="24"/>
        <v/>
      </c>
      <c r="O215" s="39" t="str">
        <f t="shared" si="25"/>
        <v xml:space="preserve">poslední kusy </v>
      </c>
    </row>
    <row r="216" spans="1:15" ht="15" customHeight="1">
      <c r="A216" s="40" t="s">
        <v>461</v>
      </c>
      <c r="B216" s="19" t="s">
        <v>462</v>
      </c>
      <c r="C216" s="24">
        <v>8595558304813</v>
      </c>
      <c r="D216" s="24" t="s">
        <v>32</v>
      </c>
      <c r="E216" s="21">
        <v>6</v>
      </c>
      <c r="F216" s="46">
        <v>504</v>
      </c>
      <c r="G216" s="54" t="s">
        <v>321</v>
      </c>
      <c r="H216" s="22" t="s">
        <v>51</v>
      </c>
      <c r="I216" s="22">
        <v>499</v>
      </c>
      <c r="J216" s="44" t="str">
        <f t="shared" si="22"/>
        <v/>
      </c>
      <c r="K216" s="45" t="str">
        <f>IF(Tabulka36[[#This Row],[Sloupec9]] = "","",J216*1.21)</f>
        <v/>
      </c>
      <c r="L216" s="31"/>
      <c r="M216" s="29" t="str">
        <f t="shared" si="23"/>
        <v/>
      </c>
      <c r="N216" s="18" t="str">
        <f t="shared" si="24"/>
        <v/>
      </c>
      <c r="O216" s="39" t="str">
        <f t="shared" si="25"/>
        <v xml:space="preserve">novinka </v>
      </c>
    </row>
    <row r="217" spans="1:15" ht="15" customHeight="1">
      <c r="A217" s="40" t="s">
        <v>463</v>
      </c>
      <c r="B217" s="19" t="s">
        <v>464</v>
      </c>
      <c r="C217" s="24">
        <v>8595558304875</v>
      </c>
      <c r="D217" s="24" t="s">
        <v>32</v>
      </c>
      <c r="E217" s="21">
        <v>30</v>
      </c>
      <c r="F217" s="46">
        <v>960</v>
      </c>
      <c r="G217" s="54" t="s">
        <v>321</v>
      </c>
      <c r="H217" s="22" t="s">
        <v>51</v>
      </c>
      <c r="I217" s="22">
        <v>249</v>
      </c>
      <c r="J217" s="44" t="str">
        <f t="shared" si="22"/>
        <v/>
      </c>
      <c r="K217" s="45" t="str">
        <f>IF(Tabulka36[[#This Row],[Sloupec9]] = "","",J217*1.21)</f>
        <v/>
      </c>
      <c r="L217" s="31"/>
      <c r="M217" s="29" t="str">
        <f t="shared" si="23"/>
        <v/>
      </c>
      <c r="N217" s="18" t="str">
        <f t="shared" si="24"/>
        <v/>
      </c>
      <c r="O217" s="39" t="str">
        <f t="shared" si="25"/>
        <v xml:space="preserve">novinka </v>
      </c>
    </row>
    <row r="218" spans="1:15" ht="15" customHeight="1">
      <c r="A218" s="40" t="s">
        <v>465</v>
      </c>
      <c r="B218" s="19" t="s">
        <v>466</v>
      </c>
      <c r="C218" s="24">
        <v>8595558304462</v>
      </c>
      <c r="D218" s="55" t="s">
        <v>32</v>
      </c>
      <c r="E218" s="21">
        <v>3</v>
      </c>
      <c r="F218" s="46">
        <v>90</v>
      </c>
      <c r="G218" s="54" t="s">
        <v>321</v>
      </c>
      <c r="H218" s="22"/>
      <c r="I218" s="22">
        <v>3299</v>
      </c>
      <c r="J218" s="44" t="str">
        <f t="shared" ref="J218:J223" si="26">IF($O$2 = 0,"",IF(G218 = "brutto",I218/1.21*(100-$O$2)/100,I218/1.21*(75)/100))</f>
        <v/>
      </c>
      <c r="K218" s="45" t="str">
        <f>IF(Tabulka36[[#This Row],[Sloupec9]] = "","",J218*1.21)</f>
        <v/>
      </c>
      <c r="L218" s="31"/>
      <c r="M218" s="29" t="str">
        <f t="shared" ref="M218:M223" si="27">IF(J218 = "",IF(L218 = "","",I218*L218/1.21),IF(L218 = "","",J218*L218))</f>
        <v/>
      </c>
      <c r="N218" s="18" t="str">
        <f t="shared" ref="N218:N223" si="28">IF(J218 = "",IF(L218 = "","",I218*L218),IF(L218 = "","",K218*L218))</f>
        <v/>
      </c>
      <c r="O218" s="39" t="str">
        <f t="shared" ref="O218:O223" si="29">IF(H218 = "","", H218)</f>
        <v/>
      </c>
    </row>
    <row r="219" spans="1:15" ht="15" customHeight="1">
      <c r="A219" s="40" t="s">
        <v>467</v>
      </c>
      <c r="B219" s="19" t="s">
        <v>468</v>
      </c>
      <c r="C219" s="24">
        <v>8595558304790</v>
      </c>
      <c r="D219" s="55" t="s">
        <v>32</v>
      </c>
      <c r="E219" s="21">
        <v>6</v>
      </c>
      <c r="F219" s="46">
        <v>150</v>
      </c>
      <c r="G219" s="54" t="s">
        <v>321</v>
      </c>
      <c r="H219" s="22"/>
      <c r="I219" s="22">
        <v>1299</v>
      </c>
      <c r="J219" s="44" t="str">
        <f t="shared" si="26"/>
        <v/>
      </c>
      <c r="K219" s="45" t="str">
        <f>IF(Tabulka36[[#This Row],[Sloupec9]] = "","",J219*1.21)</f>
        <v/>
      </c>
      <c r="L219" s="31"/>
      <c r="M219" s="29" t="str">
        <f t="shared" si="27"/>
        <v/>
      </c>
      <c r="N219" s="18" t="str">
        <f t="shared" si="28"/>
        <v/>
      </c>
      <c r="O219" s="39" t="str">
        <f t="shared" si="29"/>
        <v/>
      </c>
    </row>
    <row r="220" spans="1:15" ht="15" customHeight="1">
      <c r="A220" s="40" t="s">
        <v>469</v>
      </c>
      <c r="B220" s="19" t="s">
        <v>470</v>
      </c>
      <c r="C220" s="24">
        <v>8595558301621</v>
      </c>
      <c r="D220" s="55" t="s">
        <v>54</v>
      </c>
      <c r="E220" s="21">
        <v>6</v>
      </c>
      <c r="F220" s="46">
        <v>270</v>
      </c>
      <c r="G220" s="54" t="s">
        <v>321</v>
      </c>
      <c r="H220" s="22" t="s">
        <v>64</v>
      </c>
      <c r="I220" s="22">
        <v>799</v>
      </c>
      <c r="J220" s="44" t="str">
        <f t="shared" si="26"/>
        <v/>
      </c>
      <c r="K220" s="45" t="str">
        <f>IF(Tabulka36[[#This Row],[Sloupec9]] = "","",J220*1.21)</f>
        <v/>
      </c>
      <c r="L220" s="31"/>
      <c r="M220" s="29" t="str">
        <f t="shared" si="27"/>
        <v/>
      </c>
      <c r="N220" s="18" t="str">
        <f t="shared" si="28"/>
        <v/>
      </c>
      <c r="O220" s="39" t="str">
        <f t="shared" si="29"/>
        <v xml:space="preserve">poslední kusy </v>
      </c>
    </row>
    <row r="221" spans="1:15" ht="15" customHeight="1">
      <c r="A221" s="40" t="s">
        <v>471</v>
      </c>
      <c r="B221" s="19" t="s">
        <v>472</v>
      </c>
      <c r="C221" s="24">
        <v>8595558301157</v>
      </c>
      <c r="D221" s="55" t="s">
        <v>32</v>
      </c>
      <c r="E221" s="21">
        <v>6</v>
      </c>
      <c r="F221" s="46">
        <v>150</v>
      </c>
      <c r="G221" s="54" t="s">
        <v>321</v>
      </c>
      <c r="H221" s="22"/>
      <c r="I221" s="22">
        <v>999</v>
      </c>
      <c r="J221" s="44" t="str">
        <f t="shared" si="26"/>
        <v/>
      </c>
      <c r="K221" s="45" t="str">
        <f>IF(Tabulka36[[#This Row],[Sloupec9]] = "","",J221*1.21)</f>
        <v/>
      </c>
      <c r="L221" s="31"/>
      <c r="M221" s="29" t="str">
        <f t="shared" si="27"/>
        <v/>
      </c>
      <c r="N221" s="18" t="str">
        <f t="shared" si="28"/>
        <v/>
      </c>
      <c r="O221" s="39" t="str">
        <f t="shared" si="29"/>
        <v/>
      </c>
    </row>
    <row r="222" spans="1:15" ht="15" customHeight="1">
      <c r="A222" s="40" t="s">
        <v>473</v>
      </c>
      <c r="B222" s="19" t="s">
        <v>474</v>
      </c>
      <c r="C222" s="24">
        <v>8595558300501</v>
      </c>
      <c r="D222" s="55" t="s">
        <v>32</v>
      </c>
      <c r="E222" s="21">
        <v>6</v>
      </c>
      <c r="F222" s="46">
        <v>150</v>
      </c>
      <c r="G222" s="54" t="s">
        <v>321</v>
      </c>
      <c r="H222" s="22"/>
      <c r="I222" s="22">
        <v>999</v>
      </c>
      <c r="J222" s="44" t="str">
        <f t="shared" si="26"/>
        <v/>
      </c>
      <c r="K222" s="45" t="str">
        <f>IF(Tabulka36[[#This Row],[Sloupec9]] = "","",J222*1.21)</f>
        <v/>
      </c>
      <c r="L222" s="31"/>
      <c r="M222" s="29" t="str">
        <f t="shared" si="27"/>
        <v/>
      </c>
      <c r="N222" s="18" t="str">
        <f t="shared" si="28"/>
        <v/>
      </c>
      <c r="O222" s="39" t="str">
        <f t="shared" si="29"/>
        <v/>
      </c>
    </row>
    <row r="223" spans="1:15" ht="15" customHeight="1">
      <c r="A223" s="40" t="s">
        <v>475</v>
      </c>
      <c r="B223" s="19" t="s">
        <v>476</v>
      </c>
      <c r="C223" s="24">
        <v>8595558304325</v>
      </c>
      <c r="D223" s="55" t="s">
        <v>32</v>
      </c>
      <c r="E223" s="21">
        <v>5</v>
      </c>
      <c r="F223" s="46">
        <v>150</v>
      </c>
      <c r="G223" s="54" t="s">
        <v>321</v>
      </c>
      <c r="H223" s="22"/>
      <c r="I223" s="22">
        <v>1199</v>
      </c>
      <c r="J223" s="44" t="str">
        <f t="shared" si="26"/>
        <v/>
      </c>
      <c r="K223" s="45" t="str">
        <f>IF(Tabulka36[[#This Row],[Sloupec9]] = "","",J223*1.21)</f>
        <v/>
      </c>
      <c r="L223" s="31"/>
      <c r="M223" s="29" t="str">
        <f t="shared" si="27"/>
        <v/>
      </c>
      <c r="N223" s="18" t="str">
        <f t="shared" si="28"/>
        <v/>
      </c>
      <c r="O223" s="39" t="str">
        <f t="shared" si="29"/>
        <v/>
      </c>
    </row>
    <row r="224" spans="1:15" ht="15" customHeight="1">
      <c r="A224" s="40" t="s">
        <v>477</v>
      </c>
      <c r="B224" s="19" t="s">
        <v>478</v>
      </c>
      <c r="C224" s="24">
        <v>8595558304974</v>
      </c>
      <c r="D224" s="55" t="s">
        <v>32</v>
      </c>
      <c r="E224" s="21">
        <v>5</v>
      </c>
      <c r="F224" s="46">
        <v>240</v>
      </c>
      <c r="G224" s="54" t="s">
        <v>321</v>
      </c>
      <c r="H224" s="22"/>
      <c r="I224" s="22">
        <v>699</v>
      </c>
      <c r="J224" s="44" t="str">
        <f>IF($O$2 = 0,"",IF(G224 = "brutto",I224/1.21*(100-$O$2)/100,I224/1.21*(75)/100))</f>
        <v/>
      </c>
      <c r="K224" s="45" t="str">
        <f>IF(Tabulka36[[#This Row],[Sloupec9]] = "","",J224*1.21)</f>
        <v/>
      </c>
      <c r="L224" s="31"/>
      <c r="M224" s="29" t="str">
        <f>IF(J224 = "",IF(L224 = "","",I224*L224/1.21),IF(L224 = "","",J224*L224))</f>
        <v/>
      </c>
      <c r="N224" s="18" t="str">
        <f>IF(J224 = "",IF(L224 = "","",I224*L224),IF(L224 = "","",K224*L224))</f>
        <v/>
      </c>
      <c r="O224" s="39" t="str">
        <f>IF(H224 = "","", H224)</f>
        <v/>
      </c>
    </row>
    <row r="225" spans="1:15" ht="30" customHeight="1" thickBot="1">
      <c r="A225" s="11" t="s">
        <v>9</v>
      </c>
      <c r="B225" s="62"/>
      <c r="C225" s="62"/>
      <c r="D225" s="62"/>
      <c r="E225" s="62"/>
      <c r="F225" s="62"/>
      <c r="G225" s="62"/>
      <c r="H225" s="62"/>
      <c r="I225" s="62"/>
      <c r="J225" s="62"/>
      <c r="K225" s="12"/>
      <c r="L225" s="32">
        <f>SUM(L4:L224)</f>
        <v>0</v>
      </c>
      <c r="M225" s="33">
        <f>SUM(M4:M224)</f>
        <v>0</v>
      </c>
      <c r="N225" s="34">
        <f t="shared" ref="N225" si="30">M225*1.21</f>
        <v>0</v>
      </c>
      <c r="O225" s="13"/>
    </row>
    <row r="226" spans="1:15" ht="15.75" customHeight="1">
      <c r="A226" s="4" t="s">
        <v>10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5"/>
      <c r="O226" s="6"/>
    </row>
    <row r="227" spans="1:15" ht="23.25" customHeight="1">
      <c r="A227" s="64" t="s">
        <v>15</v>
      </c>
      <c r="B227" s="64"/>
      <c r="C227" s="64"/>
      <c r="D227" s="64"/>
      <c r="E227" s="64"/>
      <c r="F227" s="64"/>
      <c r="G227" s="64"/>
      <c r="H227" s="64"/>
      <c r="I227" s="64"/>
      <c r="J227" s="64"/>
      <c r="O227" s="6"/>
    </row>
    <row r="228" spans="1:15" ht="15.75" customHeight="1">
      <c r="O228" s="8"/>
    </row>
    <row r="229" spans="1:15" ht="15.75" customHeight="1">
      <c r="O229" s="8"/>
    </row>
    <row r="230" spans="1:15" ht="15.75" customHeight="1">
      <c r="O230" s="8"/>
    </row>
    <row r="231" spans="1:15" ht="15.75" customHeight="1">
      <c r="O231" s="8"/>
    </row>
    <row r="232" spans="1:15" ht="15.75" customHeight="1">
      <c r="O232" s="8"/>
    </row>
    <row r="233" spans="1:15" ht="15.75" customHeight="1">
      <c r="O233" s="8"/>
    </row>
    <row r="234" spans="1:15" ht="15.75" customHeight="1">
      <c r="O234" s="8"/>
    </row>
    <row r="235" spans="1:15" ht="15.75" customHeight="1">
      <c r="O235" s="8"/>
    </row>
    <row r="236" spans="1:15" ht="15.75" customHeight="1">
      <c r="O236" s="8"/>
    </row>
    <row r="237" spans="1:15" ht="15.75" customHeight="1">
      <c r="O237" s="8"/>
    </row>
    <row r="238" spans="1:15" ht="15.75" customHeight="1">
      <c r="O238" s="8"/>
    </row>
    <row r="239" spans="1:15" ht="15.75" customHeight="1">
      <c r="O239" s="8"/>
    </row>
    <row r="240" spans="1:15" ht="15.75" customHeight="1">
      <c r="O240" s="8"/>
    </row>
    <row r="241" spans="15:15" ht="15.75" customHeight="1">
      <c r="O241" s="8"/>
    </row>
    <row r="242" spans="15:15" ht="15.75" customHeight="1">
      <c r="O242" s="8"/>
    </row>
    <row r="243" spans="15:15" ht="15.75" customHeight="1">
      <c r="O243" s="8"/>
    </row>
    <row r="244" spans="15:15" ht="15.75" customHeight="1">
      <c r="O244" s="8"/>
    </row>
    <row r="245" spans="15:15" ht="15.75" customHeight="1">
      <c r="O245" s="8"/>
    </row>
    <row r="246" spans="15:15" ht="15.75" customHeight="1">
      <c r="O246" s="8"/>
    </row>
    <row r="247" spans="15:15" ht="15.75" customHeight="1">
      <c r="O247" s="8"/>
    </row>
    <row r="248" spans="15:15" ht="15.75" customHeight="1">
      <c r="O248" s="8"/>
    </row>
    <row r="249" spans="15:15" ht="15.75" customHeight="1">
      <c r="O249" s="8"/>
    </row>
    <row r="250" spans="15:15" ht="15.75" customHeight="1">
      <c r="O250" s="8"/>
    </row>
    <row r="251" spans="15:15" ht="15.75" customHeight="1">
      <c r="O251" s="8"/>
    </row>
    <row r="252" spans="15:15" ht="15.75" customHeight="1">
      <c r="O252" s="8"/>
    </row>
    <row r="253" spans="15:15" ht="15.75" customHeight="1">
      <c r="O253" s="8"/>
    </row>
    <row r="254" spans="15:15" ht="15.75" customHeight="1">
      <c r="O254" s="8"/>
    </row>
    <row r="255" spans="15:15" ht="15.75" customHeight="1">
      <c r="O255" s="8"/>
    </row>
    <row r="256" spans="15:15" ht="15.75" customHeight="1">
      <c r="O256" s="8"/>
    </row>
    <row r="257" spans="15:15" ht="15.75" customHeight="1">
      <c r="O257" s="8"/>
    </row>
    <row r="258" spans="15:15" ht="15.75" customHeight="1">
      <c r="O258" s="8"/>
    </row>
    <row r="259" spans="15:15" ht="15.75" customHeight="1">
      <c r="O259" s="8"/>
    </row>
    <row r="260" spans="15:15" ht="15.75" customHeight="1">
      <c r="O260" s="8"/>
    </row>
    <row r="261" spans="15:15" ht="15.75" customHeight="1">
      <c r="O261" s="8"/>
    </row>
    <row r="262" spans="15:15" ht="15.75" customHeight="1">
      <c r="O262" s="8"/>
    </row>
    <row r="263" spans="15:15" ht="15.75" customHeight="1">
      <c r="O263" s="8"/>
    </row>
    <row r="264" spans="15:15" ht="15.75" customHeight="1">
      <c r="O264" s="8"/>
    </row>
    <row r="265" spans="15:15" ht="15.75" customHeight="1">
      <c r="O265" s="8"/>
    </row>
    <row r="266" spans="15:15" ht="15.75" customHeight="1">
      <c r="O266" s="8"/>
    </row>
    <row r="267" spans="15:15" ht="15.75" customHeight="1">
      <c r="O267" s="8"/>
    </row>
    <row r="268" spans="15:15" ht="15.75" customHeight="1">
      <c r="O268" s="8"/>
    </row>
    <row r="269" spans="15:15" ht="15.75" customHeight="1">
      <c r="O269" s="8"/>
    </row>
    <row r="270" spans="15:15" ht="15.75" customHeight="1">
      <c r="O270" s="8"/>
    </row>
    <row r="271" spans="15:15" ht="15.75" customHeight="1">
      <c r="O271" s="8"/>
    </row>
    <row r="272" spans="15:15" ht="15.75" customHeight="1">
      <c r="O272" s="8"/>
    </row>
    <row r="273" spans="15:15" ht="15.75" customHeight="1">
      <c r="O273" s="8"/>
    </row>
    <row r="274" spans="15:15" ht="15.75" customHeight="1">
      <c r="O274" s="8"/>
    </row>
    <row r="275" spans="15:15" ht="15.75" customHeight="1">
      <c r="O275" s="8"/>
    </row>
    <row r="276" spans="15:15" ht="15.75" customHeight="1">
      <c r="O276" s="8"/>
    </row>
    <row r="277" spans="15:15" ht="15.75" customHeight="1">
      <c r="O277" s="8"/>
    </row>
    <row r="278" spans="15:15" ht="15.75" customHeight="1">
      <c r="O278" s="8"/>
    </row>
    <row r="279" spans="15:15" ht="15.75" customHeight="1">
      <c r="O279" s="8"/>
    </row>
    <row r="280" spans="15:15" ht="15.75" customHeight="1">
      <c r="O280" s="8"/>
    </row>
    <row r="281" spans="15:15" ht="15.75" customHeight="1">
      <c r="O281" s="8"/>
    </row>
    <row r="282" spans="15:15" ht="15.75" customHeight="1">
      <c r="O282" s="8"/>
    </row>
    <row r="283" spans="15:15" ht="15.75" customHeight="1">
      <c r="O283" s="8"/>
    </row>
    <row r="284" spans="15:15" ht="15.75" customHeight="1">
      <c r="O284" s="8"/>
    </row>
    <row r="285" spans="15:15" ht="15.75" customHeight="1">
      <c r="O285" s="8"/>
    </row>
    <row r="286" spans="15:15" ht="15.75" customHeight="1">
      <c r="O286" s="8"/>
    </row>
    <row r="287" spans="15:15" ht="15.75" customHeight="1">
      <c r="O287" s="8"/>
    </row>
    <row r="288" spans="15:15" ht="15.75" customHeight="1">
      <c r="O288" s="8"/>
    </row>
    <row r="289" spans="15:15" ht="15.75" customHeight="1">
      <c r="O289" s="8"/>
    </row>
    <row r="290" spans="15:15" ht="15.75" customHeight="1">
      <c r="O290" s="8"/>
    </row>
    <row r="291" spans="15:15" ht="15.75" customHeight="1">
      <c r="O291" s="8"/>
    </row>
    <row r="292" spans="15:15" ht="15.75" customHeight="1">
      <c r="O292" s="8"/>
    </row>
    <row r="293" spans="15:15" ht="15.75" customHeight="1">
      <c r="O293" s="8"/>
    </row>
    <row r="294" spans="15:15" ht="15.75" customHeight="1">
      <c r="O294" s="8"/>
    </row>
    <row r="295" spans="15:15" ht="15.75" customHeight="1">
      <c r="O295" s="8"/>
    </row>
    <row r="296" spans="15:15" ht="15.75" customHeight="1">
      <c r="O296" s="8"/>
    </row>
    <row r="297" spans="15:15" ht="15.75" customHeight="1">
      <c r="O297" s="8"/>
    </row>
    <row r="298" spans="15:15" ht="15.75" customHeight="1">
      <c r="O298" s="8"/>
    </row>
    <row r="299" spans="15:15" ht="15.75" customHeight="1">
      <c r="O299" s="8"/>
    </row>
    <row r="300" spans="15:15" ht="15.75" customHeight="1">
      <c r="O300" s="8"/>
    </row>
    <row r="301" spans="15:15" ht="15.75" customHeight="1">
      <c r="O301" s="8"/>
    </row>
    <row r="302" spans="15:15" ht="15.75" customHeight="1">
      <c r="O302" s="8"/>
    </row>
    <row r="303" spans="15:15" ht="15.75" customHeight="1">
      <c r="O303" s="8"/>
    </row>
    <row r="304" spans="15:15" ht="15.75" customHeight="1">
      <c r="O304" s="8"/>
    </row>
    <row r="305" spans="15:15" ht="15.75" customHeight="1">
      <c r="O305" s="8"/>
    </row>
    <row r="306" spans="15:15" ht="15.75" customHeight="1">
      <c r="O306" s="8"/>
    </row>
    <row r="307" spans="15:15" ht="15.75" customHeight="1">
      <c r="O307" s="8"/>
    </row>
    <row r="308" spans="15:15" ht="15.75" customHeight="1">
      <c r="O308" s="8"/>
    </row>
    <row r="309" spans="15:15" ht="15.75" customHeight="1">
      <c r="O309" s="8"/>
    </row>
    <row r="310" spans="15:15" ht="15.75" customHeight="1">
      <c r="O310" s="8"/>
    </row>
    <row r="311" spans="15:15" ht="15.75" customHeight="1">
      <c r="O311" s="8"/>
    </row>
    <row r="312" spans="15:15" ht="15.75" customHeight="1">
      <c r="O312" s="8"/>
    </row>
    <row r="313" spans="15:15" ht="15.75" customHeight="1">
      <c r="O313" s="8"/>
    </row>
    <row r="314" spans="15:15" ht="15.75" customHeight="1">
      <c r="O314" s="8"/>
    </row>
    <row r="315" spans="15:15" ht="15.75" customHeight="1">
      <c r="O315" s="8"/>
    </row>
    <row r="316" spans="15:15" ht="15.75" customHeight="1">
      <c r="O316" s="8"/>
    </row>
    <row r="317" spans="15:15" ht="15.75" customHeight="1">
      <c r="O317" s="8"/>
    </row>
    <row r="318" spans="15:15" ht="15.75" customHeight="1">
      <c r="O318" s="8"/>
    </row>
    <row r="319" spans="15:15" ht="15.75" customHeight="1">
      <c r="O319" s="8"/>
    </row>
    <row r="320" spans="15:15" ht="15.75" customHeight="1">
      <c r="O320" s="8"/>
    </row>
    <row r="321" spans="15:15" ht="15.75" customHeight="1">
      <c r="O321" s="8"/>
    </row>
    <row r="322" spans="15:15" ht="15.75" customHeight="1">
      <c r="O322" s="8"/>
    </row>
    <row r="323" spans="15:15" ht="15.75" customHeight="1">
      <c r="O323" s="8"/>
    </row>
    <row r="324" spans="15:15" ht="15.75" customHeight="1">
      <c r="O324" s="8"/>
    </row>
    <row r="325" spans="15:15" ht="15.75" customHeight="1">
      <c r="O325" s="8"/>
    </row>
    <row r="326" spans="15:15" ht="15.75" customHeight="1">
      <c r="O326" s="8"/>
    </row>
    <row r="327" spans="15:15" ht="15.75" customHeight="1">
      <c r="O327" s="8"/>
    </row>
    <row r="328" spans="15:15" ht="15.75" customHeight="1">
      <c r="O328" s="8"/>
    </row>
    <row r="329" spans="15:15" ht="15.75" customHeight="1">
      <c r="O329" s="8"/>
    </row>
    <row r="330" spans="15:15" ht="15.75" customHeight="1">
      <c r="O330" s="8"/>
    </row>
    <row r="331" spans="15:15" ht="15.75" customHeight="1">
      <c r="O331" s="8"/>
    </row>
    <row r="332" spans="15:15" ht="15.75" customHeight="1">
      <c r="O332" s="8"/>
    </row>
    <row r="333" spans="15:15" ht="15.75" customHeight="1">
      <c r="O333" s="8"/>
    </row>
    <row r="334" spans="15:15" ht="15.75" customHeight="1">
      <c r="O334" s="8"/>
    </row>
    <row r="335" spans="15:15" ht="15.75" customHeight="1">
      <c r="O335" s="8"/>
    </row>
    <row r="336" spans="15:15" ht="15.75" customHeight="1">
      <c r="O336" s="8"/>
    </row>
    <row r="337" spans="15:15" ht="15.75" customHeight="1">
      <c r="O337" s="8"/>
    </row>
    <row r="338" spans="15:15" ht="15.75" customHeight="1">
      <c r="O338" s="8"/>
    </row>
    <row r="339" spans="15:15" ht="15.75" customHeight="1">
      <c r="O339" s="8"/>
    </row>
    <row r="340" spans="15:15" ht="15.75" customHeight="1">
      <c r="O340" s="8"/>
    </row>
    <row r="341" spans="15:15" ht="15.75" customHeight="1">
      <c r="O341" s="8"/>
    </row>
    <row r="342" spans="15:15" ht="15.75" customHeight="1">
      <c r="O342" s="8"/>
    </row>
    <row r="343" spans="15:15" ht="15.75" customHeight="1">
      <c r="O343" s="8"/>
    </row>
    <row r="344" spans="15:15" ht="15.75" customHeight="1">
      <c r="O344" s="8"/>
    </row>
    <row r="345" spans="15:15" ht="15.75" customHeight="1">
      <c r="O345" s="8"/>
    </row>
    <row r="346" spans="15:15" ht="15.75" customHeight="1">
      <c r="O346" s="8"/>
    </row>
    <row r="347" spans="15:15" ht="15.75" customHeight="1">
      <c r="O347" s="8"/>
    </row>
    <row r="348" spans="15:15" ht="15.75" customHeight="1">
      <c r="O348" s="8"/>
    </row>
    <row r="349" spans="15:15" ht="15.75" customHeight="1">
      <c r="O349" s="8"/>
    </row>
    <row r="350" spans="15:15" ht="15.75" customHeight="1">
      <c r="O350" s="8"/>
    </row>
    <row r="351" spans="15:15" ht="15.75" customHeight="1">
      <c r="O351" s="8"/>
    </row>
    <row r="352" spans="15:15" ht="15.75" customHeight="1">
      <c r="O352" s="8"/>
    </row>
    <row r="353" spans="15:15" ht="15.75" customHeight="1">
      <c r="O353" s="8"/>
    </row>
    <row r="354" spans="15:15" ht="15.75" customHeight="1">
      <c r="O354" s="8"/>
    </row>
    <row r="355" spans="15:15" ht="15.75" customHeight="1">
      <c r="O355" s="8"/>
    </row>
    <row r="356" spans="15:15" ht="15.75" customHeight="1"/>
    <row r="357" spans="15:15" ht="15.75" customHeight="1"/>
    <row r="358" spans="15:15" ht="15.75" customHeight="1"/>
    <row r="359" spans="15:15" ht="15.75" customHeight="1"/>
    <row r="360" spans="15:15" ht="15.75" customHeight="1"/>
    <row r="361" spans="15:15" ht="15.75" customHeight="1"/>
    <row r="362" spans="15:15" ht="15.75" customHeight="1"/>
    <row r="363" spans="15:15" ht="15.75" customHeight="1"/>
    <row r="364" spans="15:15" ht="15.75" customHeight="1"/>
    <row r="365" spans="15:15" ht="15.75" customHeight="1"/>
    <row r="366" spans="15:15" ht="15.75" customHeight="1"/>
    <row r="367" spans="15:15" ht="15.75" customHeight="1"/>
    <row r="368" spans="15:1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sheetProtection algorithmName="SHA-512" hashValue="RrMsGNLodEFuVYpCYTEjRG+OySCnGEKE2980ly2iI7Jr2nnLp4RCrfm1XJdyzlt7fV7dv2YC67V5be4xgLIPTQ==" saltValue="t+nQb6s56N0VU2H6DS8jbA==" spinCount="100000" sheet="1" objects="1" scenarios="1"/>
  <mergeCells count="4">
    <mergeCell ref="C1:N2"/>
    <mergeCell ref="B225:J225"/>
    <mergeCell ref="B226:J226"/>
    <mergeCell ref="A227:J227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2022-04-29T12:39:04Z</cp:lastPrinted>
  <dcterms:created xsi:type="dcterms:W3CDTF">2020-03-10T12:08:50Z</dcterms:created>
  <dcterms:modified xsi:type="dcterms:W3CDTF">2023-01-31T12:19:56Z</dcterms:modified>
</cp:coreProperties>
</file>