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6" documentId="8_{E2D74A45-6445-426D-B132-2DB927AC1336}" xr6:coauthVersionLast="47" xr6:coauthVersionMax="47" xr10:uidLastSave="{ABBD0282-F108-4E00-8A0A-A063590BA460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0" i="5" l="1"/>
  <c r="K240" i="5" s="1"/>
  <c r="O240" i="5"/>
  <c r="J241" i="5"/>
  <c r="K241" i="5" s="1"/>
  <c r="O241" i="5"/>
  <c r="J242" i="5"/>
  <c r="K242" i="5" s="1"/>
  <c r="O242" i="5"/>
  <c r="J243" i="5"/>
  <c r="K243" i="5" s="1"/>
  <c r="O243" i="5"/>
  <c r="J237" i="5"/>
  <c r="M237" i="5" s="1"/>
  <c r="O237" i="5"/>
  <c r="J239" i="5"/>
  <c r="K239" i="5" s="1"/>
  <c r="O239" i="5"/>
  <c r="J236" i="5"/>
  <c r="K236" i="5" s="1"/>
  <c r="O236" i="5"/>
  <c r="J235" i="5"/>
  <c r="K235" i="5" s="1"/>
  <c r="O235" i="5"/>
  <c r="J231" i="5"/>
  <c r="K231" i="5" s="1"/>
  <c r="O231" i="5"/>
  <c r="J224" i="5"/>
  <c r="K224" i="5" s="1"/>
  <c r="O224" i="5"/>
  <c r="J229" i="5"/>
  <c r="K229" i="5" s="1"/>
  <c r="O229" i="5"/>
  <c r="J218" i="5"/>
  <c r="K218" i="5" s="1"/>
  <c r="O218" i="5"/>
  <c r="J219" i="5"/>
  <c r="K219" i="5" s="1"/>
  <c r="O219" i="5"/>
  <c r="J220" i="5"/>
  <c r="K220" i="5" s="1"/>
  <c r="O220" i="5"/>
  <c r="J221" i="5"/>
  <c r="M221" i="5" s="1"/>
  <c r="O221" i="5"/>
  <c r="J222" i="5"/>
  <c r="K222" i="5" s="1"/>
  <c r="O222" i="5"/>
  <c r="J223" i="5"/>
  <c r="K223" i="5" s="1"/>
  <c r="O223" i="5"/>
  <c r="J225" i="5"/>
  <c r="K225" i="5" s="1"/>
  <c r="O225" i="5"/>
  <c r="J226" i="5"/>
  <c r="K226" i="5" s="1"/>
  <c r="O226" i="5"/>
  <c r="J227" i="5"/>
  <c r="K227" i="5" s="1"/>
  <c r="O227" i="5"/>
  <c r="J228" i="5"/>
  <c r="K228" i="5" s="1"/>
  <c r="O228" i="5"/>
  <c r="L245" i="5"/>
  <c r="J212" i="5"/>
  <c r="M212" i="5" s="1"/>
  <c r="O212" i="5"/>
  <c r="J193" i="5"/>
  <c r="K193" i="5" s="1"/>
  <c r="J194" i="5"/>
  <c r="M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M200" i="5" s="1"/>
  <c r="J201" i="5"/>
  <c r="N201" i="5" s="1"/>
  <c r="J202" i="5"/>
  <c r="K202" i="5" s="1"/>
  <c r="J203" i="5"/>
  <c r="K203" i="5" s="1"/>
  <c r="J204" i="5"/>
  <c r="K204" i="5" s="1"/>
  <c r="O193" i="5"/>
  <c r="O194" i="5"/>
  <c r="O195" i="5"/>
  <c r="O196" i="5"/>
  <c r="O197" i="5"/>
  <c r="O198" i="5"/>
  <c r="O199" i="5"/>
  <c r="O200" i="5"/>
  <c r="O201" i="5"/>
  <c r="O202" i="5"/>
  <c r="O203" i="5"/>
  <c r="O204" i="5"/>
  <c r="J205" i="5"/>
  <c r="M205" i="5" s="1"/>
  <c r="J206" i="5"/>
  <c r="K206" i="5" s="1"/>
  <c r="J207" i="5"/>
  <c r="M207" i="5" s="1"/>
  <c r="J208" i="5"/>
  <c r="M208" i="5" s="1"/>
  <c r="J209" i="5"/>
  <c r="K209" i="5" s="1"/>
  <c r="J210" i="5"/>
  <c r="N210" i="5" s="1"/>
  <c r="J211" i="5"/>
  <c r="K211" i="5" s="1"/>
  <c r="J213" i="5"/>
  <c r="N213" i="5" s="1"/>
  <c r="J214" i="5"/>
  <c r="K214" i="5" s="1"/>
  <c r="J215" i="5"/>
  <c r="M215" i="5" s="1"/>
  <c r="J216" i="5"/>
  <c r="M216" i="5" s="1"/>
  <c r="J217" i="5"/>
  <c r="K217" i="5" s="1"/>
  <c r="O205" i="5"/>
  <c r="O206" i="5"/>
  <c r="O207" i="5"/>
  <c r="O208" i="5"/>
  <c r="O209" i="5"/>
  <c r="O210" i="5"/>
  <c r="O211" i="5"/>
  <c r="O213" i="5"/>
  <c r="O214" i="5"/>
  <c r="O215" i="5"/>
  <c r="O216" i="5"/>
  <c r="O217" i="5"/>
  <c r="J234" i="5"/>
  <c r="K234" i="5" s="1"/>
  <c r="O234" i="5"/>
  <c r="J238" i="5"/>
  <c r="M238" i="5" s="1"/>
  <c r="O238" i="5"/>
  <c r="J244" i="5"/>
  <c r="K244" i="5" s="1"/>
  <c r="O244" i="5"/>
  <c r="J106" i="5"/>
  <c r="K106" i="5" s="1"/>
  <c r="O106" i="5"/>
  <c r="J107" i="5"/>
  <c r="K107" i="5" s="1"/>
  <c r="O107" i="5"/>
  <c r="J108" i="5"/>
  <c r="M108" i="5" s="1"/>
  <c r="O108" i="5"/>
  <c r="N240" i="5" l="1"/>
  <c r="M240" i="5"/>
  <c r="N241" i="5"/>
  <c r="M241" i="5"/>
  <c r="N242" i="5"/>
  <c r="M242" i="5"/>
  <c r="K237" i="5"/>
  <c r="N243" i="5"/>
  <c r="M243" i="5"/>
  <c r="N237" i="5"/>
  <c r="N239" i="5"/>
  <c r="M239" i="5"/>
  <c r="N236" i="5"/>
  <c r="M236" i="5"/>
  <c r="N235" i="5"/>
  <c r="M235" i="5"/>
  <c r="N231" i="5"/>
  <c r="M231" i="5"/>
  <c r="N224" i="5"/>
  <c r="M224" i="5"/>
  <c r="N229" i="5"/>
  <c r="M229" i="5"/>
  <c r="N218" i="5"/>
  <c r="M218" i="5"/>
  <c r="N219" i="5"/>
  <c r="M219" i="5"/>
  <c r="K221" i="5"/>
  <c r="N220" i="5"/>
  <c r="M220" i="5"/>
  <c r="N221" i="5"/>
  <c r="N222" i="5"/>
  <c r="M222" i="5"/>
  <c r="N223" i="5"/>
  <c r="M223" i="5"/>
  <c r="N225" i="5"/>
  <c r="M225" i="5"/>
  <c r="N226" i="5"/>
  <c r="M226" i="5"/>
  <c r="N227" i="5"/>
  <c r="M227" i="5"/>
  <c r="N228" i="5"/>
  <c r="M228" i="5"/>
  <c r="M213" i="5"/>
  <c r="N205" i="5"/>
  <c r="K205" i="5"/>
  <c r="K213" i="5"/>
  <c r="N200" i="5"/>
  <c r="N199" i="5"/>
  <c r="M203" i="5"/>
  <c r="M217" i="5"/>
  <c r="M199" i="5"/>
  <c r="M195" i="5"/>
  <c r="M209" i="5"/>
  <c r="K238" i="5"/>
  <c r="N217" i="5"/>
  <c r="M204" i="5"/>
  <c r="K200" i="5"/>
  <c r="M193" i="5"/>
  <c r="N209" i="5"/>
  <c r="N208" i="5"/>
  <c r="M202" i="5"/>
  <c r="K208" i="5"/>
  <c r="N202" i="5"/>
  <c r="M214" i="5"/>
  <c r="N194" i="5"/>
  <c r="K194" i="5"/>
  <c r="K216" i="5"/>
  <c r="N193" i="5"/>
  <c r="N214" i="5"/>
  <c r="N204" i="5"/>
  <c r="N196" i="5"/>
  <c r="M196" i="5"/>
  <c r="K215" i="5"/>
  <c r="M211" i="5"/>
  <c r="N207" i="5"/>
  <c r="N198" i="5"/>
  <c r="N206" i="5"/>
  <c r="N197" i="5"/>
  <c r="M206" i="5"/>
  <c r="M198" i="5"/>
  <c r="M197" i="5"/>
  <c r="N215" i="5"/>
  <c r="K207" i="5"/>
  <c r="M201" i="5"/>
  <c r="N216" i="5"/>
  <c r="M210" i="5"/>
  <c r="K108" i="5"/>
  <c r="N234" i="5"/>
  <c r="K201" i="5"/>
  <c r="K210" i="5"/>
  <c r="N238" i="5"/>
  <c r="K212" i="5"/>
  <c r="N106" i="5"/>
  <c r="M106" i="5"/>
  <c r="N211" i="5"/>
  <c r="N203" i="5"/>
  <c r="N195" i="5"/>
  <c r="N212" i="5"/>
  <c r="M234" i="5"/>
  <c r="M244" i="5"/>
  <c r="N244" i="5"/>
  <c r="M107" i="5"/>
  <c r="N107" i="5"/>
  <c r="N10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230" i="5"/>
  <c r="O232" i="5"/>
  <c r="O233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7" i="5"/>
  <c r="J98" i="5"/>
  <c r="J99" i="5"/>
  <c r="J100" i="5"/>
  <c r="J101" i="5"/>
  <c r="J102" i="5"/>
  <c r="J103" i="5"/>
  <c r="J104" i="5"/>
  <c r="J105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K130" i="5" s="1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230" i="5"/>
  <c r="J232" i="5"/>
  <c r="J233" i="5"/>
  <c r="K233" i="5" s="1"/>
  <c r="N190" i="5" l="1"/>
  <c r="M190" i="5"/>
  <c r="N182" i="5"/>
  <c r="M182" i="5"/>
  <c r="K174" i="5"/>
  <c r="N174" i="5"/>
  <c r="M174" i="5"/>
  <c r="K166" i="5"/>
  <c r="N166" i="5"/>
  <c r="M166" i="5"/>
  <c r="K154" i="5"/>
  <c r="N154" i="5"/>
  <c r="M154" i="5"/>
  <c r="N146" i="5"/>
  <c r="M146" i="5"/>
  <c r="K134" i="5"/>
  <c r="N134" i="5"/>
  <c r="M134" i="5"/>
  <c r="N126" i="5"/>
  <c r="M126" i="5"/>
  <c r="M118" i="5"/>
  <c r="N118" i="5"/>
  <c r="N110" i="5"/>
  <c r="M110" i="5"/>
  <c r="K99" i="5"/>
  <c r="N99" i="5"/>
  <c r="M99" i="5"/>
  <c r="M91" i="5"/>
  <c r="N91" i="5"/>
  <c r="M83" i="5"/>
  <c r="N83" i="5"/>
  <c r="N75" i="5"/>
  <c r="M75" i="5"/>
  <c r="N67" i="5"/>
  <c r="M67" i="5"/>
  <c r="N46" i="5"/>
  <c r="M46" i="5"/>
  <c r="N38" i="5"/>
  <c r="M38" i="5"/>
  <c r="N29" i="5"/>
  <c r="M29" i="5"/>
  <c r="N230" i="5"/>
  <c r="M230" i="5"/>
  <c r="M189" i="5"/>
  <c r="N189" i="5"/>
  <c r="K181" i="5"/>
  <c r="N181" i="5"/>
  <c r="M181" i="5"/>
  <c r="M173" i="5"/>
  <c r="N173" i="5"/>
  <c r="N165" i="5"/>
  <c r="M165" i="5"/>
  <c r="N157" i="5"/>
  <c r="M157" i="5"/>
  <c r="N153" i="5"/>
  <c r="M153" i="5"/>
  <c r="N145" i="5"/>
  <c r="M145" i="5"/>
  <c r="N137" i="5"/>
  <c r="M137" i="5"/>
  <c r="N133" i="5"/>
  <c r="M133" i="5"/>
  <c r="N125" i="5"/>
  <c r="M125" i="5"/>
  <c r="N121" i="5"/>
  <c r="M121" i="5"/>
  <c r="N113" i="5"/>
  <c r="M113" i="5"/>
  <c r="N109" i="5"/>
  <c r="M109" i="5"/>
  <c r="N98" i="5"/>
  <c r="M98" i="5"/>
  <c r="N94" i="5"/>
  <c r="M94" i="5"/>
  <c r="N86" i="5"/>
  <c r="M86" i="5"/>
  <c r="N82" i="5"/>
  <c r="M82" i="5"/>
  <c r="N74" i="5"/>
  <c r="M74" i="5"/>
  <c r="N70" i="5"/>
  <c r="M70" i="5"/>
  <c r="N49" i="5"/>
  <c r="M49" i="5"/>
  <c r="N45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M192" i="5"/>
  <c r="N192" i="5"/>
  <c r="K188" i="5"/>
  <c r="N188" i="5"/>
  <c r="M188" i="5"/>
  <c r="M184" i="5"/>
  <c r="N184" i="5"/>
  <c r="K180" i="5"/>
  <c r="M180" i="5"/>
  <c r="N180" i="5"/>
  <c r="M176" i="5"/>
  <c r="N176" i="5"/>
  <c r="K172" i="5"/>
  <c r="N172" i="5"/>
  <c r="M172" i="5"/>
  <c r="M168" i="5"/>
  <c r="N168" i="5"/>
  <c r="K164" i="5"/>
  <c r="M164" i="5"/>
  <c r="N164" i="5"/>
  <c r="M160" i="5"/>
  <c r="N160" i="5"/>
  <c r="K156" i="5"/>
  <c r="M156" i="5"/>
  <c r="N156" i="5"/>
  <c r="N152" i="5"/>
  <c r="M152" i="5"/>
  <c r="K148" i="5"/>
  <c r="N148" i="5"/>
  <c r="M148" i="5"/>
  <c r="N144" i="5"/>
  <c r="M144" i="5"/>
  <c r="K140" i="5"/>
  <c r="M140" i="5"/>
  <c r="N140" i="5"/>
  <c r="M136" i="5"/>
  <c r="N136" i="5"/>
  <c r="K132" i="5"/>
  <c r="N132" i="5"/>
  <c r="M132" i="5"/>
  <c r="M128" i="5"/>
  <c r="N128" i="5"/>
  <c r="K124" i="5"/>
  <c r="M124" i="5"/>
  <c r="N124" i="5"/>
  <c r="N120" i="5"/>
  <c r="M120" i="5"/>
  <c r="K116" i="5"/>
  <c r="M116" i="5"/>
  <c r="N116" i="5"/>
  <c r="N112" i="5"/>
  <c r="M112" i="5"/>
  <c r="K105" i="5"/>
  <c r="M105" i="5"/>
  <c r="N105" i="5"/>
  <c r="N101" i="5"/>
  <c r="M101" i="5"/>
  <c r="K97" i="5"/>
  <c r="N97" i="5"/>
  <c r="M97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233" i="5"/>
  <c r="M233" i="5"/>
  <c r="N191" i="5"/>
  <c r="M191" i="5"/>
  <c r="N187" i="5"/>
  <c r="M187" i="5"/>
  <c r="N183" i="5"/>
  <c r="M183" i="5"/>
  <c r="N179" i="5"/>
  <c r="M179" i="5"/>
  <c r="N175" i="5"/>
  <c r="M175" i="5"/>
  <c r="N171" i="5"/>
  <c r="M171" i="5"/>
  <c r="N167" i="5"/>
  <c r="M167" i="5"/>
  <c r="N163" i="5"/>
  <c r="M163" i="5"/>
  <c r="N159" i="5"/>
  <c r="M159" i="5"/>
  <c r="N155" i="5"/>
  <c r="M155" i="5"/>
  <c r="N151" i="5"/>
  <c r="M151" i="5"/>
  <c r="N147" i="5"/>
  <c r="M147" i="5"/>
  <c r="N143" i="5"/>
  <c r="M143" i="5"/>
  <c r="N139" i="5"/>
  <c r="M139" i="5"/>
  <c r="N135" i="5"/>
  <c r="M135" i="5"/>
  <c r="N131" i="5"/>
  <c r="M131" i="5"/>
  <c r="N127" i="5"/>
  <c r="M127" i="5"/>
  <c r="N123" i="5"/>
  <c r="M123" i="5"/>
  <c r="N119" i="5"/>
  <c r="M119" i="5"/>
  <c r="N115" i="5"/>
  <c r="M115" i="5"/>
  <c r="N111" i="5"/>
  <c r="M111" i="5"/>
  <c r="N104" i="5"/>
  <c r="M104" i="5"/>
  <c r="N100" i="5"/>
  <c r="M100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M232" i="5"/>
  <c r="N232" i="5"/>
  <c r="N186" i="5"/>
  <c r="M186" i="5"/>
  <c r="M178" i="5"/>
  <c r="N178" i="5"/>
  <c r="N170" i="5"/>
  <c r="M170" i="5"/>
  <c r="N162" i="5"/>
  <c r="M162" i="5"/>
  <c r="N158" i="5"/>
  <c r="M158" i="5"/>
  <c r="M150" i="5"/>
  <c r="N150" i="5"/>
  <c r="K142" i="5"/>
  <c r="N142" i="5"/>
  <c r="M142" i="5"/>
  <c r="N138" i="5"/>
  <c r="M138" i="5"/>
  <c r="N130" i="5"/>
  <c r="M130" i="5"/>
  <c r="N122" i="5"/>
  <c r="M122" i="5"/>
  <c r="N114" i="5"/>
  <c r="M114" i="5"/>
  <c r="N103" i="5"/>
  <c r="M103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5" i="5"/>
  <c r="M185" i="5"/>
  <c r="N177" i="5"/>
  <c r="M177" i="5"/>
  <c r="N169" i="5"/>
  <c r="M169" i="5"/>
  <c r="N161" i="5"/>
  <c r="M161" i="5"/>
  <c r="N149" i="5"/>
  <c r="M149" i="5"/>
  <c r="N141" i="5"/>
  <c r="M141" i="5"/>
  <c r="N129" i="5"/>
  <c r="M129" i="5"/>
  <c r="N117" i="5"/>
  <c r="M117" i="5"/>
  <c r="N102" i="5"/>
  <c r="M102" i="5"/>
  <c r="N90" i="5"/>
  <c r="M90" i="5"/>
  <c r="N78" i="5"/>
  <c r="M78" i="5"/>
  <c r="N66" i="5"/>
  <c r="M66" i="5"/>
  <c r="N33" i="5"/>
  <c r="M33" i="5"/>
  <c r="K162" i="5"/>
  <c r="K190" i="5"/>
  <c r="K118" i="5"/>
  <c r="K146" i="5"/>
  <c r="K34" i="5"/>
  <c r="K150" i="5"/>
  <c r="K83" i="5"/>
  <c r="K114" i="5"/>
  <c r="K79" i="5"/>
  <c r="K178" i="5"/>
  <c r="K50" i="5"/>
  <c r="K186" i="5"/>
  <c r="K183" i="5"/>
  <c r="K22" i="5"/>
  <c r="K75" i="5"/>
  <c r="K46" i="5"/>
  <c r="K158" i="5"/>
  <c r="K126" i="5"/>
  <c r="K110" i="5"/>
  <c r="K91" i="5"/>
  <c r="K38" i="5"/>
  <c r="K5" i="5"/>
  <c r="K230" i="5"/>
  <c r="K189" i="5"/>
  <c r="K185" i="5"/>
  <c r="K177" i="5"/>
  <c r="K173" i="5"/>
  <c r="K169" i="5"/>
  <c r="K165" i="5"/>
  <c r="K161" i="5"/>
  <c r="K157" i="5"/>
  <c r="K153" i="5"/>
  <c r="K149" i="5"/>
  <c r="K145" i="5"/>
  <c r="K141" i="5"/>
  <c r="K137" i="5"/>
  <c r="K133" i="5"/>
  <c r="K129" i="5"/>
  <c r="K125" i="5"/>
  <c r="K121" i="5"/>
  <c r="K117" i="5"/>
  <c r="K113" i="5"/>
  <c r="K109" i="5"/>
  <c r="K102" i="5"/>
  <c r="K98" i="5"/>
  <c r="K94" i="5"/>
  <c r="K90" i="5"/>
  <c r="K86" i="5"/>
  <c r="K82" i="5"/>
  <c r="K78" i="5"/>
  <c r="K74" i="5"/>
  <c r="K70" i="5"/>
  <c r="K66" i="5"/>
  <c r="K49" i="5"/>
  <c r="K45" i="5"/>
  <c r="K41" i="5"/>
  <c r="K33" i="5"/>
  <c r="K29" i="5"/>
  <c r="K24" i="5"/>
  <c r="K20" i="5"/>
  <c r="K4" i="5"/>
  <c r="N4" i="5" s="1"/>
  <c r="K232" i="5"/>
  <c r="K182" i="5"/>
  <c r="K170" i="5"/>
  <c r="K138" i="5"/>
  <c r="K122" i="5"/>
  <c r="K103" i="5"/>
  <c r="K67" i="5"/>
  <c r="K25" i="5"/>
  <c r="K192" i="5"/>
  <c r="K184" i="5"/>
  <c r="K176" i="5"/>
  <c r="K168" i="5"/>
  <c r="K160" i="5"/>
  <c r="K152" i="5"/>
  <c r="K144" i="5"/>
  <c r="K136" i="5"/>
  <c r="K128" i="5"/>
  <c r="K120" i="5"/>
  <c r="K112" i="5"/>
  <c r="K101" i="5"/>
  <c r="K93" i="5"/>
  <c r="K85" i="5"/>
  <c r="K77" i="5"/>
  <c r="K69" i="5"/>
  <c r="K48" i="5"/>
  <c r="K40" i="5"/>
  <c r="K23" i="5"/>
  <c r="K191" i="5"/>
  <c r="K187" i="5"/>
  <c r="K179" i="5"/>
  <c r="K175" i="5"/>
  <c r="K171" i="5"/>
  <c r="K167" i="5"/>
  <c r="K163" i="5"/>
  <c r="K159" i="5"/>
  <c r="K155" i="5"/>
  <c r="K151" i="5"/>
  <c r="K147" i="5"/>
  <c r="K143" i="5"/>
  <c r="K139" i="5"/>
  <c r="K135" i="5"/>
  <c r="K131" i="5"/>
  <c r="K127" i="5"/>
  <c r="K123" i="5"/>
  <c r="K119" i="5"/>
  <c r="K115" i="5"/>
  <c r="K111" i="5"/>
  <c r="K104" i="5"/>
  <c r="K100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45" i="5" l="1"/>
  <c r="N245" i="5" s="1"/>
</calcChain>
</file>

<file path=xl/sharedStrings.xml><?xml version="1.0" encoding="utf-8"?>
<sst xmlns="http://schemas.openxmlformats.org/spreadsheetml/2006/main" count="1079" uniqueCount="532">
  <si>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</si>
  <si>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</si>
  <si>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</si>
  <si>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</si>
  <si>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</si>
  <si>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</si>
  <si>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</si>
  <si>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</si>
  <si>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</si>
  <si>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</si>
  <si>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</si>
  <si>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</si>
  <si>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</si>
  <si>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</si>
  <si>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</si>
  <si>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</si>
  <si>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</si>
  <si>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</si>
  <si>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50 Báječných experimentů</t>
  </si>
  <si>
    <t>120</t>
  </si>
  <si>
    <t>CS</t>
  </si>
  <si>
    <t>brutto</t>
  </si>
  <si>
    <t>50 experimentů na doma i na chatu</t>
  </si>
  <si>
    <t>289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</si>
  <si>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</si>
  <si>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</si>
  <si>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</si>
  <si>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</si>
  <si>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</si>
  <si>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</si>
  <si>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</si>
  <si>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</si>
  <si>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</si>
  <si>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</si>
  <si>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</si>
  <si>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</si>
  <si>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</si>
  <si>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</si>
  <si>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</si>
  <si>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</si>
  <si>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</si>
  <si>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</si>
  <si>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děti</t>
  </si>
  <si>
    <t>28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</si>
  <si>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</si>
  <si>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</si>
  <si>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</si>
  <si>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</si>
  <si>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</si>
  <si>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</si>
  <si>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</si>
  <si>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</si>
  <si>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</si>
  <si>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</si>
  <si>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</si>
  <si>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</si>
  <si>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</si>
  <si>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skladem od 44. týdne   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</si>
  <si>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</si>
  <si>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</si>
  <si>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</si>
  <si>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</si>
  <si>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</si>
  <si>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</si>
  <si>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</si>
  <si>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</si>
  <si>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</si>
  <si>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novinka </t>
  </si>
  <si>
    <t>Codex Naturalis</t>
  </si>
  <si>
    <t>467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</si>
  <si>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</si>
  <si>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</si>
  <si>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</si>
  <si>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</si>
  <si>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</si>
  <si>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</si>
  <si>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</si>
  <si>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</si>
  <si>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</si>
  <si>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</si>
  <si>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Duhové historky</t>
  </si>
  <si>
    <t>386</t>
  </si>
  <si>
    <t xml:space="preserve">poslední kusy </t>
  </si>
  <si>
    <t>Černé historky: Prázdninové příběhy</t>
  </si>
  <si>
    <t>184</t>
  </si>
  <si>
    <t>Černé historky: Příběhy ze středověku</t>
  </si>
  <si>
    <t>101</t>
  </si>
  <si>
    <t>Černé historky: Skutečné příběhy</t>
  </si>
  <si>
    <t>63</t>
  </si>
  <si>
    <t>Černé historky: Zločin a sex</t>
  </si>
  <si>
    <t>102</t>
  </si>
  <si>
    <t>Desítka</t>
  </si>
  <si>
    <t>327</t>
  </si>
  <si>
    <t xml:space="preserve">opět skladem od 41. týdne </t>
  </si>
  <si>
    <t>Desítka Česko</t>
  </si>
  <si>
    <t>361</t>
  </si>
  <si>
    <t>Desítka Harry Potter</t>
  </si>
  <si>
    <t>478</t>
  </si>
  <si>
    <t xml:space="preserve">opět skladem od 43. týdne   novinka </t>
  </si>
  <si>
    <t>Desítka Junior</t>
  </si>
  <si>
    <t>406</t>
  </si>
  <si>
    <t>Desítka: 1.rozšíření</t>
  </si>
  <si>
    <t>407</t>
  </si>
  <si>
    <t>Desítka: rozšíření cestování</t>
  </si>
  <si>
    <t>459</t>
  </si>
  <si>
    <t xml:space="preserve">pouze v displej 4x6 ks </t>
  </si>
  <si>
    <t>Desítka: rozšíření historie</t>
  </si>
  <si>
    <t>516</t>
  </si>
  <si>
    <t xml:space="preserve">pouze v displej 4x6 ks   novinka </t>
  </si>
  <si>
    <t>Desítka: rozšíření jídlo a pití</t>
  </si>
  <si>
    <t>460</t>
  </si>
  <si>
    <t>Desítka: rozšíření MIX 2 (display 4 x 6 ks)</t>
  </si>
  <si>
    <t>946</t>
  </si>
  <si>
    <t xml:space="preserve">DPC s DPH 1ks = 299,-   novinka </t>
  </si>
  <si>
    <t>Desítka: rozšíření příroda</t>
  </si>
  <si>
    <t>517</t>
  </si>
  <si>
    <t>Doba kamenná</t>
  </si>
  <si>
    <t>8</t>
  </si>
  <si>
    <t>Doba kamenná JUNIOR</t>
  </si>
  <si>
    <t>251</t>
  </si>
  <si>
    <t xml:space="preserve">opět skladem 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</si>
  <si>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</si>
  <si>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</si>
  <si>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</si>
  <si>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</si>
  <si>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</si>
  <si>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</si>
  <si>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</si>
  <si>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</si>
  <si>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</si>
  <si>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</si>
  <si>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</si>
  <si>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</si>
  <si>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</si>
  <si>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</si>
  <si>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</si>
  <si>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</si>
  <si>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</si>
  <si>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</si>
  <si>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</si>
  <si>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</si>
  <si>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</si>
  <si>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</si>
  <si>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nebeských objektů</t>
  </si>
  <si>
    <t>303</t>
  </si>
  <si>
    <t>Expedice příroda: 50 plemen psů</t>
  </si>
  <si>
    <t>311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</si>
  <si>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</si>
  <si>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</si>
  <si>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</si>
  <si>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</si>
  <si>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</si>
  <si>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</si>
  <si>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</si>
  <si>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</si>
  <si>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</si>
  <si>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</si>
  <si>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</si>
  <si>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</si>
  <si>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</si>
  <si>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</si>
  <si>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>Karty mrtvého muže</t>
  </si>
  <si>
    <t>252</t>
  </si>
  <si>
    <t>Kingdomino</t>
  </si>
  <si>
    <t>260</t>
  </si>
  <si>
    <t xml:space="preserve">opět skladem od 39. týdne </t>
  </si>
  <si>
    <t>Kingdomino: Lovci mamutů</t>
  </si>
  <si>
    <t>492</t>
  </si>
  <si>
    <t xml:space="preserve">nově skladem od 41. týdne   novinka </t>
  </si>
  <si>
    <t>Kočičí klub:  rozšíření 1 Krabice pamlsků</t>
  </si>
  <si>
    <t>411</t>
  </si>
  <si>
    <t>Komáří hody</t>
  </si>
  <si>
    <t>440</t>
  </si>
  <si>
    <t>Komu zvoní tramvaj</t>
  </si>
  <si>
    <t>382</t>
  </si>
  <si>
    <t>Krabčáci</t>
  </si>
  <si>
    <t>337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</si>
  <si>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</si>
  <si>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</si>
  <si>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</si>
  <si>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</si>
  <si>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</si>
  <si>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</si>
  <si>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</si>
  <si>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</si>
  <si>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</si>
  <si>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</si>
  <si>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</si>
  <si>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</si>
  <si>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</si>
  <si>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</si>
  <si>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 xml:space="preserve">opět skladem od 43. týdne 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</si>
  <si>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</si>
  <si>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</si>
  <si>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</si>
  <si>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</si>
  <si>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</si>
  <si>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</si>
  <si>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</si>
  <si>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</si>
  <si>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</si>
  <si>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</si>
  <si>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</si>
  <si>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Machi Koro</t>
  </si>
  <si>
    <t>228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</si>
  <si>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</si>
  <si>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</si>
  <si>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</si>
  <si>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</si>
  <si>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</si>
  <si>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</si>
  <si>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</si>
  <si>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</si>
  <si>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Mezi dvěma zámky šíleného krále Ludvíka</t>
  </si>
  <si>
    <t>349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</si>
  <si>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</si>
  <si>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</si>
  <si>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</si>
  <si>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</si>
  <si>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</si>
  <si>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</si>
  <si>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</si>
  <si>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</si>
  <si>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</si>
  <si>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</si>
  <si>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</si>
  <si>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</si>
  <si>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</si>
  <si>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</si>
  <si>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</si>
  <si>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</si>
  <si>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2 Společně do hlubin oceánu</t>
  </si>
  <si>
    <t>463</t>
  </si>
  <si>
    <t xml:space="preserve">skladem od 43. týdne   novinka </t>
  </si>
  <si>
    <t>Odysea: Společně k deváté planetě</t>
  </si>
  <si>
    <t>391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</si>
  <si>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</si>
  <si>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</si>
  <si>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</si>
  <si>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</si>
  <si>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</si>
  <si>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</si>
  <si>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</si>
  <si>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</si>
  <si>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pirátů</t>
  </si>
  <si>
    <t>322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</si>
  <si>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</si>
  <si>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</si>
  <si>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</si>
  <si>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</si>
  <si>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</si>
  <si>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</si>
  <si>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</si>
  <si>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</si>
  <si>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Monstra</t>
  </si>
  <si>
    <t>280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</si>
  <si>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</si>
  <si>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</si>
  <si>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</si>
  <si>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</si>
  <si>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</si>
  <si>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</si>
  <si>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Středověk</t>
  </si>
  <si>
    <t>254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</si>
  <si>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</si>
  <si>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</si>
  <si>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</si>
  <si>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</si>
  <si>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</si>
  <si>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</si>
  <si>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Příběhy z kostek: Výpravy</t>
  </si>
  <si>
    <t>128</t>
  </si>
  <si>
    <t>Queendomino</t>
  </si>
  <si>
    <t>306</t>
  </si>
  <si>
    <t>Rytíř Klouzek</t>
  </si>
  <si>
    <t>368</t>
  </si>
  <si>
    <t>Sagrada</t>
  </si>
  <si>
    <t>331</t>
  </si>
  <si>
    <t>Sedm draků</t>
  </si>
  <si>
    <t>118</t>
  </si>
  <si>
    <t>Sherlock 1: Poslední výzva</t>
  </si>
  <si>
    <t>370</t>
  </si>
  <si>
    <t>Sherlock 2: Smrt za zvuku ohňostrojů</t>
  </si>
  <si>
    <t>371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</si>
  <si>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</si>
  <si>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</si>
  <si>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</si>
  <si>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</si>
  <si>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</si>
  <si>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</si>
  <si>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</si>
  <si>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</si>
  <si>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 xml:space="preserve">opět skladem od 38. týdne </t>
  </si>
  <si>
    <t>SMART - Barevný lov</t>
  </si>
  <si>
    <t>357</t>
  </si>
  <si>
    <t>SMART - Čarovný les</t>
  </si>
  <si>
    <t>125</t>
  </si>
  <si>
    <t>SMART - Červená Karkulka</t>
  </si>
  <si>
    <t>245</t>
  </si>
  <si>
    <t>SMART - Drahokamy</t>
  </si>
  <si>
    <t>501</t>
  </si>
  <si>
    <t xml:space="preserve">skladem od 38. týdne   novinka 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</si>
  <si>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</si>
  <si>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</si>
  <si>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</si>
  <si>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</si>
  <si>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</si>
  <si>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</si>
  <si>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</si>
  <si>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</si>
  <si>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Link</t>
  </si>
  <si>
    <t>129</t>
  </si>
  <si>
    <t>SMART - IQ Obvody</t>
  </si>
  <si>
    <t>503</t>
  </si>
  <si>
    <t>SMART - IQ Puzzle Pro</t>
  </si>
  <si>
    <t>248</t>
  </si>
  <si>
    <t>SMART - IQ Stars</t>
  </si>
  <si>
    <t>355</t>
  </si>
  <si>
    <t>SMART - IQ XOXO</t>
  </si>
  <si>
    <t>249</t>
  </si>
  <si>
    <t>SMART - Korálový útes</t>
  </si>
  <si>
    <t>358</t>
  </si>
  <si>
    <t>SMART - Králičí nora</t>
  </si>
  <si>
    <t>356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</si>
  <si>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</si>
  <si>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</si>
  <si>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</si>
  <si>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</si>
  <si>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</si>
  <si>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</si>
  <si>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Noemova Archa</t>
  </si>
  <si>
    <t>124</t>
  </si>
  <si>
    <t>SMART - Safari schovej a najdi rozšíření</t>
  </si>
  <si>
    <t>61</t>
  </si>
  <si>
    <t>SMART - Tangramy: Paradoxy</t>
  </si>
  <si>
    <t>211</t>
  </si>
  <si>
    <t>SMART - Tangramy: Zvířata</t>
  </si>
  <si>
    <t>136</t>
  </si>
  <si>
    <t>SMART - Tři malá prasátka</t>
  </si>
  <si>
    <t>207</t>
  </si>
  <si>
    <t>SMART - Vesmírná mise</t>
  </si>
  <si>
    <t>320</t>
  </si>
  <si>
    <t>SMART - Vikingové v bouři</t>
  </si>
  <si>
    <t>134</t>
  </si>
  <si>
    <t>Stezky tukanů</t>
  </si>
  <si>
    <t>408</t>
  </si>
  <si>
    <t xml:space="preserve">opět skladem od 42. týdne   novinka </t>
  </si>
  <si>
    <t>Strážcové lesa</t>
  </si>
  <si>
    <t>453</t>
  </si>
  <si>
    <t>Superšpunti: Sušenkám na stopě</t>
  </si>
  <si>
    <t>470</t>
  </si>
  <si>
    <t xml:space="preserve">skladem od 42. týdne   novinka </t>
  </si>
  <si>
    <t>Tajná výprava čarodějů</t>
  </si>
  <si>
    <t>284</t>
  </si>
  <si>
    <t xml:space="preserve">opět skladem od 44. týdne </t>
  </si>
  <si>
    <t>Time´s Up HARRY POTTER</t>
  </si>
  <si>
    <t>477</t>
  </si>
  <si>
    <t xml:space="preserve">poslední kusy   novinka </t>
  </si>
  <si>
    <t>Time´s Up PARTY</t>
  </si>
  <si>
    <t>476</t>
  </si>
  <si>
    <t>Time´s Up! Junior</t>
  </si>
  <si>
    <t>264</t>
  </si>
  <si>
    <t>Věž čarodějnic</t>
  </si>
  <si>
    <t>362</t>
  </si>
  <si>
    <t>Via Magica</t>
  </si>
  <si>
    <t>468</t>
  </si>
  <si>
    <t xml:space="preserve">skladem od 37. týdne   novinka </t>
  </si>
  <si>
    <t>Záchranáři: Boj s ohněm</t>
  </si>
  <si>
    <t>110</t>
  </si>
  <si>
    <t>Zachraňte příšerky</t>
  </si>
  <si>
    <t>377</t>
  </si>
  <si>
    <t>Zbodni salát</t>
  </si>
  <si>
    <t>389</t>
  </si>
  <si>
    <t>Země</t>
  </si>
  <si>
    <t>204</t>
  </si>
  <si>
    <t>ZOO New York</t>
  </si>
  <si>
    <t>425</t>
  </si>
  <si>
    <t>Ztracené dědictví: Létající zahrada</t>
  </si>
  <si>
    <t>197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</si>
  <si>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</si>
  <si>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</si>
  <si>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</si>
  <si>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</si>
  <si>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</si>
  <si>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</si>
  <si>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</si>
  <si>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</t>
  </si>
  <si>
    <t>187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</si>
  <si>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</si>
  <si>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</si>
  <si>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</si>
  <si>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</si>
  <si>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</si>
  <si>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</si>
  <si>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</si>
  <si>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</si>
  <si>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</si>
  <si>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</si>
  <si>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</si>
  <si>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</si>
  <si>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</si>
  <si>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</si>
  <si>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</si>
  <si>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</si>
  <si>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</si>
  <si>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</si>
  <si>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</si>
  <si>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</si>
  <si>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</si>
  <si>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</si>
  <si>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</si>
  <si>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</si>
  <si>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Caverna</t>
  </si>
  <si>
    <t>158</t>
  </si>
  <si>
    <t>Čarokniha</t>
  </si>
  <si>
    <t>471</t>
  </si>
  <si>
    <t>Divočina Severní Ameriky</t>
  </si>
  <si>
    <t>474</t>
  </si>
  <si>
    <t>Divočina Severní Ameriky - DeLuxe verze</t>
  </si>
  <si>
    <t>475</t>
  </si>
  <si>
    <t>Doba kamenná: Stylově k cíli</t>
  </si>
  <si>
    <t>108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</si>
  <si>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</si>
  <si>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</si>
  <si>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</si>
  <si>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</si>
  <si>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</si>
  <si>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</si>
  <si>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</si>
  <si>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</si>
  <si>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</si>
  <si>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</si>
  <si>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Liška podšitá duet</t>
  </si>
  <si>
    <t>424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</si>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</sst>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/>
    <xf numFmtId="0" fontId="1" fillId="0" borderId="1" xfId="1" applyFont="1" applyBorder="1" applyAlignment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right" vertical="center" wrapText="1"/>
    </xf>
    <xf numFmtId="166" fontId="0" fillId="0" borderId="9" xfId="1" applyNumberFormat="1" applyFont="1" applyFill="1" applyBorder="1" applyAlignment="1"/>
    <xf numFmtId="49" fontId="0" fillId="0" borderId="11" xfId="1" applyNumberFormat="1" applyFont="1" applyFill="1" applyBorder="1" applyAlignment="1">
      <alignment horizontal="center" vertical="center" wrapText="1"/>
    </xf>
    <xf numFmtId="1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right" vertical="center" wrapText="1"/>
    </xf>
    <xf numFmtId="166" fontId="9" fillId="0" borderId="9" xfId="1" applyNumberFormat="1" applyFont="1" applyFill="1" applyBorder="1" applyAlignment="1">
      <alignment horizontal="right" vertical="center" wrapText="1"/>
    </xf>
    <xf numFmtId="165" fontId="9" fillId="0" borderId="11" xfId="1" applyNumberFormat="1" applyFont="1" applyFill="1" applyBorder="1" applyAlignment="1">
      <alignment horizontal="right" vertical="center" wrapText="1"/>
    </xf>
    <xf numFmtId="166" fontId="9" fillId="0" borderId="10" xfId="1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 applyAlignment="1"/>
    <xf numFmtId="166" fontId="6" fillId="4" borderId="7" xfId="1" applyNumberFormat="1" applyFont="1" applyFill="1" applyBorder="1" applyAlignment="1"/>
    <xf numFmtId="0" fontId="1" fillId="0" borderId="18" xfId="1" applyFont="1" applyBorder="1" applyAlignment="1"/>
    <xf numFmtId="0" fontId="4" fillId="0" borderId="21" xfId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vertical="center" wrapText="1"/>
    </xf>
    <xf numFmtId="0" fontId="0" fillId="0" borderId="24" xfId="1" applyNumberFormat="1" applyFont="1" applyFill="1" applyBorder="1" applyAlignment="1">
      <alignment horizontal="center"/>
    </xf>
    <xf numFmtId="0" fontId="0" fillId="0" borderId="25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Fill="1" applyBorder="1" applyAlignment="1">
      <alignment horizontal="right" vertical="center" wrapText="1"/>
    </xf>
    <xf numFmtId="166" fontId="0" fillId="0" borderId="10" xfId="1" applyNumberFormat="1" applyFont="1" applyFill="1" applyBorder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2" fontId="3" fillId="2" borderId="27" xfId="1" applyNumberFormat="1" applyFont="1" applyFill="1" applyBorder="1" applyAlignment="1" applyProtection="1">
      <alignment horizontal="center"/>
      <protection locked="0"/>
    </xf>
    <xf numFmtId="0" fontId="4" fillId="0" borderId="28" xfId="1" applyFont="1" applyFill="1" applyBorder="1" applyAlignment="1">
      <alignment horizontal="center" vertical="center" wrapText="1"/>
    </xf>
    <xf numFmtId="2" fontId="4" fillId="0" borderId="28" xfId="1" applyNumberFormat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164" fontId="4" fillId="0" borderId="28" xfId="1" applyNumberFormat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" fontId="11" fillId="0" borderId="11" xfId="1" applyNumberFormat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44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3"/>
  <sheetViews>
    <sheetView tabSelected="1" workbookViewId="0">
      <selection activeCell="I8" sqref="I8"/>
    </sheetView>
  </sheetViews>
  <sheetFormatPr defaultColWidth="14.44140625" defaultRowHeight="15" customHeight="1"/>
  <cols>
    <col min="1" max="1" width="50.109375" style="46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58" customWidth="1"/>
    <col min="8" max="8" width="0.109375" style="2" customWidth="1"/>
    <col min="9" max="9" width="11.109375" style="8" customWidth="1"/>
    <col min="10" max="10" width="12" style="9" customWidth="1"/>
    <col min="11" max="11" width="11.44140625" style="8" customWidth="1"/>
    <col min="12" max="12" width="9.44140625" style="1" customWidth="1"/>
    <col min="13" max="14" width="14.33203125" style="1" customWidth="1"/>
    <col min="15" max="15" width="33.109375" style="1" customWidth="1"/>
    <col min="16" max="25" width="15" style="1" customWidth="1"/>
    <col min="26" max="16384" width="14.44140625" style="1"/>
  </cols>
  <sheetData>
    <row r="1" spans="1:25" ht="24.75" customHeight="1" thickBot="1">
      <c r="A1" s="43"/>
      <c r="B1" s="37"/>
      <c r="C1" s="60" t="s">
        <v>531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50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.75" customHeight="1" thickBot="1">
      <c r="A2" s="44"/>
      <c r="B2" s="4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51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 thickBot="1">
      <c r="A3" s="38" t="s">
        <v>1</v>
      </c>
      <c r="B3" s="12" t="s">
        <v>2</v>
      </c>
      <c r="C3" s="52" t="s">
        <v>3</v>
      </c>
      <c r="D3" s="52" t="s">
        <v>16</v>
      </c>
      <c r="E3" s="52" t="s">
        <v>4</v>
      </c>
      <c r="F3" s="52"/>
      <c r="G3" s="52" t="s">
        <v>17</v>
      </c>
      <c r="H3" s="52" t="s">
        <v>11</v>
      </c>
      <c r="I3" s="52" t="s">
        <v>12</v>
      </c>
      <c r="J3" s="53" t="s">
        <v>14</v>
      </c>
      <c r="K3" s="52" t="s">
        <v>13</v>
      </c>
      <c r="L3" s="54" t="s">
        <v>5</v>
      </c>
      <c r="M3" s="11" t="s">
        <v>6</v>
      </c>
      <c r="N3" s="55" t="s">
        <v>7</v>
      </c>
      <c r="O3" s="39" t="s">
        <v>8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40" t="s">
        <v>18</v>
      </c>
      <c r="B4" s="16" t="s">
        <v>19</v>
      </c>
      <c r="C4" s="17">
        <v>8595558301201</v>
      </c>
      <c r="D4" s="17" t="s">
        <v>20</v>
      </c>
      <c r="E4" s="18">
        <v>60</v>
      </c>
      <c r="F4" s="18">
        <v>960</v>
      </c>
      <c r="G4" s="56" t="s">
        <v>21</v>
      </c>
      <c r="H4" s="19"/>
      <c r="I4" s="27">
        <v>229</v>
      </c>
      <c r="J4" s="28" t="str">
        <f t="shared" ref="J4:J93" si="0">IF($O$2 = 0,"",IF(G4 = "brutto",I4/1.21*(100-$O$2)/100,I4/1.21*(75)/100))</f>
        <v/>
      </c>
      <c r="K4" s="30" t="str">
        <f>IF(Tabulka36[[#This Row],[Sloupec9]] = "","",J4*1.21)</f>
        <v/>
      </c>
      <c r="L4" s="32"/>
      <c r="M4" s="31" t="str">
        <f t="shared" ref="M4:M93" si="1">IF(J4 = "",IF(L4 = "","",I4*L4/1.21),IF(L4 = "","",J4*L4))</f>
        <v/>
      </c>
      <c r="N4" s="20" t="str">
        <f t="shared" ref="N4:N93" si="2">IF(J4 = "",IF(L4 = "","",I4*L4),IF(L4 = "","",K4*L4))</f>
        <v/>
      </c>
      <c r="O4" s="41" t="str">
        <f t="shared" ref="O4:O67" si="3">IF(H4 = "","", H4)</f>
        <v/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42" t="s">
        <v>22</v>
      </c>
      <c r="B5" s="21" t="s">
        <v>23</v>
      </c>
      <c r="C5" s="22">
        <v>8595558302895</v>
      </c>
      <c r="D5" s="22" t="s">
        <v>20</v>
      </c>
      <c r="E5" s="23">
        <v>60</v>
      </c>
      <c r="F5" s="23">
        <v>960</v>
      </c>
      <c r="G5" s="57" t="s">
        <v>21</v>
      </c>
      <c r="H5" s="24"/>
      <c r="I5" s="29">
        <v>229</v>
      </c>
      <c r="J5" s="28" t="str">
        <f t="shared" si="0"/>
        <v/>
      </c>
      <c r="K5" s="30" t="str">
        <f>IF(Tabulka36[[#This Row],[Sloupec9]] = "","",J5*1.21)</f>
        <v/>
      </c>
      <c r="L5" s="33"/>
      <c r="M5" s="31" t="str">
        <f t="shared" si="1"/>
        <v/>
      </c>
      <c r="N5" s="20" t="str">
        <f t="shared" si="2"/>
        <v/>
      </c>
      <c r="O5" s="41" t="str">
        <f t="shared" si="3"/>
        <v/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42" t="s">
        <v>24</v>
      </c>
      <c r="B6" s="25" t="s">
        <v>25</v>
      </c>
      <c r="C6" s="26">
        <v>8595558301195</v>
      </c>
      <c r="D6" s="26" t="s">
        <v>20</v>
      </c>
      <c r="E6" s="23">
        <v>60</v>
      </c>
      <c r="F6" s="23">
        <v>960</v>
      </c>
      <c r="G6" s="57" t="s">
        <v>21</v>
      </c>
      <c r="H6" s="24"/>
      <c r="I6" s="29">
        <v>229</v>
      </c>
      <c r="J6" s="28" t="str">
        <f t="shared" si="0"/>
        <v/>
      </c>
      <c r="K6" s="30" t="str">
        <f>IF(Tabulka36[[#This Row],[Sloupec9]] = "","",J6*1.21)</f>
        <v/>
      </c>
      <c r="L6" s="33"/>
      <c r="M6" s="31" t="str">
        <f t="shared" si="1"/>
        <v/>
      </c>
      <c r="N6" s="20" t="str">
        <f t="shared" si="2"/>
        <v/>
      </c>
      <c r="O6" s="41" t="str">
        <f t="shared" si="3"/>
        <v/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42" t="s">
        <v>26</v>
      </c>
      <c r="B7" s="25" t="s">
        <v>27</v>
      </c>
      <c r="C7" s="26">
        <v>8595558301850</v>
      </c>
      <c r="D7" s="26" t="s">
        <v>20</v>
      </c>
      <c r="E7" s="23">
        <v>60</v>
      </c>
      <c r="F7" s="49">
        <v>960</v>
      </c>
      <c r="G7" s="57" t="s">
        <v>21</v>
      </c>
      <c r="H7" s="24"/>
      <c r="I7" s="24">
        <v>229</v>
      </c>
      <c r="J7" s="47" t="str">
        <f t="shared" ref="J7:J18" si="4">IF($O$2 = 0,"",IF(G7 = "brutto",I7/1.21*(100-$O$2)/100,I7/1.21*(75)/100))</f>
        <v/>
      </c>
      <c r="K7" s="48" t="str">
        <f>IF(Tabulka36[[#This Row],[Sloupec9]] = "","",J7*1.21)</f>
        <v/>
      </c>
      <c r="L7" s="33"/>
      <c r="M7" s="31" t="str">
        <f t="shared" ref="M7:M18" si="5">IF(J7 = "",IF(L7 = "","",I7*L7/1.21),IF(L7 = "","",J7*L7))</f>
        <v/>
      </c>
      <c r="N7" s="20" t="str">
        <f t="shared" ref="N7:N18" si="6">IF(J7 = "",IF(L7 = "","",I7*L7),IF(L7 = "","",K7*L7))</f>
        <v/>
      </c>
      <c r="O7" s="41" t="str">
        <f t="shared" si="3"/>
        <v/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42" t="s">
        <v>28</v>
      </c>
      <c r="B8" s="25" t="s">
        <v>29</v>
      </c>
      <c r="C8" s="26">
        <v>8595558301096</v>
      </c>
      <c r="D8" s="26" t="s">
        <v>20</v>
      </c>
      <c r="E8" s="23">
        <v>60</v>
      </c>
      <c r="F8" s="49">
        <v>960</v>
      </c>
      <c r="G8" s="57" t="s">
        <v>21</v>
      </c>
      <c r="H8" s="24"/>
      <c r="I8" s="24">
        <v>229</v>
      </c>
      <c r="J8" s="47" t="str">
        <f t="shared" si="4"/>
        <v/>
      </c>
      <c r="K8" s="48" t="str">
        <f>IF(Tabulka36[[#This Row],[Sloupec9]] = "","",J8*1.21)</f>
        <v/>
      </c>
      <c r="L8" s="33"/>
      <c r="M8" s="31" t="str">
        <f t="shared" si="5"/>
        <v/>
      </c>
      <c r="N8" s="20" t="str">
        <f t="shared" si="6"/>
        <v/>
      </c>
      <c r="O8" s="41" t="str">
        <f t="shared" si="3"/>
        <v/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42" t="s">
        <v>30</v>
      </c>
      <c r="B9" s="25" t="s">
        <v>31</v>
      </c>
      <c r="C9" s="26">
        <v>8595558301546</v>
      </c>
      <c r="D9" s="26" t="s">
        <v>20</v>
      </c>
      <c r="E9" s="23">
        <v>48</v>
      </c>
      <c r="F9" s="49">
        <v>960</v>
      </c>
      <c r="G9" s="57" t="s">
        <v>21</v>
      </c>
      <c r="H9" s="24"/>
      <c r="I9" s="24">
        <v>229</v>
      </c>
      <c r="J9" s="47" t="str">
        <f t="shared" si="4"/>
        <v/>
      </c>
      <c r="K9" s="48" t="str">
        <f>IF(Tabulka36[[#This Row],[Sloupec9]] = "","",J9*1.21)</f>
        <v/>
      </c>
      <c r="L9" s="33"/>
      <c r="M9" s="31" t="str">
        <f t="shared" si="5"/>
        <v/>
      </c>
      <c r="N9" s="20" t="str">
        <f t="shared" si="6"/>
        <v/>
      </c>
      <c r="O9" s="41" t="str">
        <f t="shared" si="3"/>
        <v/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42" t="s">
        <v>32</v>
      </c>
      <c r="B10" s="25" t="s">
        <v>33</v>
      </c>
      <c r="C10" s="26">
        <v>8595558304394</v>
      </c>
      <c r="D10" s="26" t="s">
        <v>20</v>
      </c>
      <c r="E10" s="23">
        <v>15</v>
      </c>
      <c r="F10" s="49">
        <v>540</v>
      </c>
      <c r="G10" s="57" t="s">
        <v>21</v>
      </c>
      <c r="H10" s="24"/>
      <c r="I10" s="24">
        <v>499</v>
      </c>
      <c r="J10" s="47" t="str">
        <f t="shared" si="4"/>
        <v/>
      </c>
      <c r="K10" s="48" t="str">
        <f>IF(Tabulka36[[#This Row],[Sloupec9]] = "","",J10*1.21)</f>
        <v/>
      </c>
      <c r="L10" s="33"/>
      <c r="M10" s="31" t="str">
        <f t="shared" si="5"/>
        <v/>
      </c>
      <c r="N10" s="20" t="str">
        <f t="shared" si="6"/>
        <v/>
      </c>
      <c r="O10" s="41" t="str">
        <f t="shared" si="3"/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42" t="s">
        <v>34</v>
      </c>
      <c r="B11" s="25" t="s">
        <v>35</v>
      </c>
      <c r="C11" s="26">
        <v>8595558304547</v>
      </c>
      <c r="D11" s="26" t="s">
        <v>36</v>
      </c>
      <c r="E11" s="23">
        <v>6</v>
      </c>
      <c r="F11" s="49">
        <v>486</v>
      </c>
      <c r="G11" s="57" t="s">
        <v>21</v>
      </c>
      <c r="H11" s="24"/>
      <c r="I11" s="24">
        <v>799</v>
      </c>
      <c r="J11" s="47" t="str">
        <f t="shared" si="4"/>
        <v/>
      </c>
      <c r="K11" s="48" t="str">
        <f>IF(Tabulka36[[#This Row],[Sloupec9]] = "","",J11*1.21)</f>
        <v/>
      </c>
      <c r="L11" s="33"/>
      <c r="M11" s="31" t="str">
        <f t="shared" si="5"/>
        <v/>
      </c>
      <c r="N11" s="20" t="str">
        <f t="shared" si="6"/>
        <v/>
      </c>
      <c r="O11" s="41" t="str">
        <f t="shared" si="3"/>
        <v/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42" t="s">
        <v>37</v>
      </c>
      <c r="B12" s="25" t="s">
        <v>38</v>
      </c>
      <c r="C12" s="26">
        <v>8595558303816</v>
      </c>
      <c r="D12" s="26" t="s">
        <v>20</v>
      </c>
      <c r="E12" s="23">
        <v>12</v>
      </c>
      <c r="F12" s="49">
        <v>960</v>
      </c>
      <c r="G12" s="57" t="s">
        <v>21</v>
      </c>
      <c r="H12" s="24" t="s">
        <v>39</v>
      </c>
      <c r="I12" s="24">
        <v>449</v>
      </c>
      <c r="J12" s="47" t="str">
        <f t="shared" si="4"/>
        <v/>
      </c>
      <c r="K12" s="48" t="str">
        <f>IF(Tabulka36[[#This Row],[Sloupec9]] = "","",J12*1.21)</f>
        <v/>
      </c>
      <c r="L12" s="33"/>
      <c r="M12" s="31" t="str">
        <f t="shared" si="5"/>
        <v/>
      </c>
      <c r="N12" s="20" t="str">
        <f t="shared" si="6"/>
        <v/>
      </c>
      <c r="O12" s="41" t="str">
        <f t="shared" si="3"/>
        <v xml:space="preserve">displej 12 ks 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42" t="s">
        <v>40</v>
      </c>
      <c r="B13" s="25" t="s">
        <v>41</v>
      </c>
      <c r="C13" s="26">
        <v>8595558303007</v>
      </c>
      <c r="D13" s="26" t="s">
        <v>20</v>
      </c>
      <c r="E13" s="23">
        <v>12</v>
      </c>
      <c r="F13" s="49">
        <v>768</v>
      </c>
      <c r="G13" s="57" t="s">
        <v>21</v>
      </c>
      <c r="H13" s="24"/>
      <c r="I13" s="24">
        <v>439</v>
      </c>
      <c r="J13" s="47" t="str">
        <f t="shared" si="4"/>
        <v/>
      </c>
      <c r="K13" s="48" t="str">
        <f>IF(Tabulka36[[#This Row],[Sloupec9]] = "","",J13*1.21)</f>
        <v/>
      </c>
      <c r="L13" s="33"/>
      <c r="M13" s="31" t="str">
        <f t="shared" si="5"/>
        <v/>
      </c>
      <c r="N13" s="20" t="str">
        <f t="shared" si="6"/>
        <v/>
      </c>
      <c r="O13" s="41" t="str">
        <f t="shared" si="3"/>
        <v/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42" t="s">
        <v>42</v>
      </c>
      <c r="B14" s="25" t="s">
        <v>43</v>
      </c>
      <c r="C14" s="26">
        <v>8595558300280</v>
      </c>
      <c r="D14" s="26" t="s">
        <v>20</v>
      </c>
      <c r="E14" s="23">
        <v>6</v>
      </c>
      <c r="F14" s="49">
        <v>288</v>
      </c>
      <c r="G14" s="57" t="s">
        <v>21</v>
      </c>
      <c r="H14" s="24"/>
      <c r="I14" s="24">
        <v>699</v>
      </c>
      <c r="J14" s="47" t="str">
        <f t="shared" si="4"/>
        <v/>
      </c>
      <c r="K14" s="48" t="str">
        <f>IF(Tabulka36[[#This Row],[Sloupec9]] = "","",J14*1.21)</f>
        <v/>
      </c>
      <c r="L14" s="33"/>
      <c r="M14" s="31" t="str">
        <f t="shared" si="5"/>
        <v/>
      </c>
      <c r="N14" s="20" t="str">
        <f t="shared" si="6"/>
        <v/>
      </c>
      <c r="O14" s="41" t="str">
        <f t="shared" si="3"/>
        <v/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42" t="s">
        <v>44</v>
      </c>
      <c r="B15" s="25" t="s">
        <v>45</v>
      </c>
      <c r="C15" s="26">
        <v>8595558300112</v>
      </c>
      <c r="D15" s="26" t="s">
        <v>20</v>
      </c>
      <c r="E15" s="23">
        <v>12</v>
      </c>
      <c r="F15" s="49">
        <v>504</v>
      </c>
      <c r="G15" s="57" t="s">
        <v>21</v>
      </c>
      <c r="H15" s="24"/>
      <c r="I15" s="24">
        <v>399</v>
      </c>
      <c r="J15" s="47" t="str">
        <f t="shared" si="4"/>
        <v/>
      </c>
      <c r="K15" s="48" t="str">
        <f>IF(Tabulka36[[#This Row],[Sloupec9]] = "","",J15*1.21)</f>
        <v/>
      </c>
      <c r="L15" s="33"/>
      <c r="M15" s="31" t="str">
        <f t="shared" si="5"/>
        <v/>
      </c>
      <c r="N15" s="20" t="str">
        <f t="shared" si="6"/>
        <v/>
      </c>
      <c r="O15" s="41" t="str">
        <f t="shared" si="3"/>
        <v/>
      </c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42" t="s">
        <v>46</v>
      </c>
      <c r="B16" s="25" t="s">
        <v>47</v>
      </c>
      <c r="C16" s="26">
        <v>8595558300129</v>
      </c>
      <c r="D16" s="26" t="s">
        <v>20</v>
      </c>
      <c r="E16" s="23">
        <v>12</v>
      </c>
      <c r="F16" s="49">
        <v>504</v>
      </c>
      <c r="G16" s="57" t="s">
        <v>21</v>
      </c>
      <c r="H16" s="24"/>
      <c r="I16" s="24">
        <v>399</v>
      </c>
      <c r="J16" s="47" t="str">
        <f t="shared" si="4"/>
        <v/>
      </c>
      <c r="K16" s="48" t="str">
        <f>IF(Tabulka36[[#This Row],[Sloupec9]] = "","",J16*1.21)</f>
        <v/>
      </c>
      <c r="L16" s="33"/>
      <c r="M16" s="31" t="str">
        <f t="shared" si="5"/>
        <v/>
      </c>
      <c r="N16" s="20" t="str">
        <f t="shared" si="6"/>
        <v/>
      </c>
      <c r="O16" s="41" t="str">
        <f t="shared" si="3"/>
        <v/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42" t="s">
        <v>48</v>
      </c>
      <c r="B17" s="25" t="s">
        <v>49</v>
      </c>
      <c r="C17" s="26">
        <v>8595558300136</v>
      </c>
      <c r="D17" s="26" t="s">
        <v>20</v>
      </c>
      <c r="E17" s="23">
        <v>12</v>
      </c>
      <c r="F17" s="49">
        <v>504</v>
      </c>
      <c r="G17" s="57" t="s">
        <v>21</v>
      </c>
      <c r="H17" s="24"/>
      <c r="I17" s="24">
        <v>399</v>
      </c>
      <c r="J17" s="47" t="str">
        <f t="shared" si="4"/>
        <v/>
      </c>
      <c r="K17" s="48" t="str">
        <f>IF(Tabulka36[[#This Row],[Sloupec9]] = "","",J17*1.21)</f>
        <v/>
      </c>
      <c r="L17" s="33"/>
      <c r="M17" s="31" t="str">
        <f t="shared" si="5"/>
        <v/>
      </c>
      <c r="N17" s="20" t="str">
        <f t="shared" si="6"/>
        <v/>
      </c>
      <c r="O17" s="41" t="str">
        <f t="shared" si="3"/>
        <v/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42" t="s">
        <v>50</v>
      </c>
      <c r="B18" s="25" t="s">
        <v>51</v>
      </c>
      <c r="C18" s="26">
        <v>8595558300143</v>
      </c>
      <c r="D18" s="26" t="s">
        <v>20</v>
      </c>
      <c r="E18" s="23">
        <v>6</v>
      </c>
      <c r="F18" s="49">
        <v>360</v>
      </c>
      <c r="G18" s="57" t="s">
        <v>21</v>
      </c>
      <c r="H18" s="24"/>
      <c r="I18" s="24">
        <v>399</v>
      </c>
      <c r="J18" s="47" t="str">
        <f t="shared" si="4"/>
        <v/>
      </c>
      <c r="K18" s="48" t="str">
        <f>IF(Tabulka36[[#This Row],[Sloupec9]] = "","",J18*1.21)</f>
        <v/>
      </c>
      <c r="L18" s="33"/>
      <c r="M18" s="31" t="str">
        <f t="shared" si="5"/>
        <v/>
      </c>
      <c r="N18" s="20" t="str">
        <f t="shared" si="6"/>
        <v/>
      </c>
      <c r="O18" s="41" t="str">
        <f t="shared" si="3"/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42" t="s">
        <v>52</v>
      </c>
      <c r="B19" s="25" t="s">
        <v>53</v>
      </c>
      <c r="C19" s="26">
        <v>8595558302918</v>
      </c>
      <c r="D19" s="26" t="s">
        <v>54</v>
      </c>
      <c r="E19" s="23">
        <v>4</v>
      </c>
      <c r="F19" s="23">
        <v>96</v>
      </c>
      <c r="G19" s="57" t="s">
        <v>21</v>
      </c>
      <c r="H19" s="24"/>
      <c r="I19" s="29">
        <v>1499</v>
      </c>
      <c r="J19" s="28" t="str">
        <f t="shared" si="0"/>
        <v/>
      </c>
      <c r="K19" s="30" t="str">
        <f>IF(Tabulka36[[#This Row],[Sloupec9]] = "","",J19*1.21)</f>
        <v/>
      </c>
      <c r="L19" s="33"/>
      <c r="M19" s="31" t="str">
        <f t="shared" si="1"/>
        <v/>
      </c>
      <c r="N19" s="20" t="str">
        <f t="shared" si="2"/>
        <v/>
      </c>
      <c r="O19" s="41" t="str">
        <f t="shared" si="3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42" t="s">
        <v>55</v>
      </c>
      <c r="B20" s="21" t="s">
        <v>56</v>
      </c>
      <c r="C20" s="26">
        <v>8595558305148</v>
      </c>
      <c r="D20" s="26" t="s">
        <v>54</v>
      </c>
      <c r="E20" s="23">
        <v>6</v>
      </c>
      <c r="F20" s="23">
        <v>288</v>
      </c>
      <c r="G20" s="57" t="s">
        <v>21</v>
      </c>
      <c r="H20" s="24" t="s">
        <v>57</v>
      </c>
      <c r="I20" s="29">
        <v>849</v>
      </c>
      <c r="J20" s="28" t="str">
        <f t="shared" si="0"/>
        <v/>
      </c>
      <c r="K20" s="30" t="str">
        <f>IF(Tabulka36[[#This Row],[Sloupec9]] = "","",J20*1.21)</f>
        <v/>
      </c>
      <c r="L20" s="33"/>
      <c r="M20" s="31" t="str">
        <f t="shared" si="1"/>
        <v/>
      </c>
      <c r="N20" s="20" t="str">
        <f t="shared" si="2"/>
        <v/>
      </c>
      <c r="O20" s="41" t="str">
        <f t="shared" si="3"/>
        <v xml:space="preserve">skladem od 44. týdne   novinka 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42" t="s">
        <v>58</v>
      </c>
      <c r="B21" s="21" t="s">
        <v>59</v>
      </c>
      <c r="C21" s="26">
        <v>8595558300150</v>
      </c>
      <c r="D21" s="26" t="s">
        <v>60</v>
      </c>
      <c r="E21" s="23">
        <v>6</v>
      </c>
      <c r="F21" s="23">
        <v>288</v>
      </c>
      <c r="G21" s="57" t="s">
        <v>21</v>
      </c>
      <c r="H21" s="24"/>
      <c r="I21" s="29">
        <v>749</v>
      </c>
      <c r="J21" s="28" t="str">
        <f t="shared" si="0"/>
        <v/>
      </c>
      <c r="K21" s="30" t="str">
        <f>IF(Tabulka36[[#This Row],[Sloupec9]] = "","",J21*1.21)</f>
        <v/>
      </c>
      <c r="L21" s="33"/>
      <c r="M21" s="31" t="str">
        <f t="shared" si="1"/>
        <v/>
      </c>
      <c r="N21" s="20" t="str">
        <f t="shared" si="2"/>
        <v/>
      </c>
      <c r="O21" s="41" t="str">
        <f t="shared" si="3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42" t="s">
        <v>61</v>
      </c>
      <c r="B22" s="21" t="s">
        <v>62</v>
      </c>
      <c r="C22" s="26">
        <v>8595558303335</v>
      </c>
      <c r="D22" s="26" t="s">
        <v>54</v>
      </c>
      <c r="E22" s="23">
        <v>6</v>
      </c>
      <c r="F22" s="23">
        <v>288</v>
      </c>
      <c r="G22" s="57" t="s">
        <v>21</v>
      </c>
      <c r="H22" s="24"/>
      <c r="I22" s="29">
        <v>599</v>
      </c>
      <c r="J22" s="28" t="str">
        <f t="shared" si="0"/>
        <v/>
      </c>
      <c r="K22" s="30" t="str">
        <f>IF(Tabulka36[[#This Row],[Sloupec9]] = "","",J22*1.21)</f>
        <v/>
      </c>
      <c r="L22" s="33"/>
      <c r="M22" s="31" t="str">
        <f t="shared" si="1"/>
        <v/>
      </c>
      <c r="N22" s="20" t="str">
        <f t="shared" si="2"/>
        <v/>
      </c>
      <c r="O22" s="41" t="str">
        <f t="shared" si="3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42" t="s">
        <v>63</v>
      </c>
      <c r="B23" s="21" t="s">
        <v>64</v>
      </c>
      <c r="C23" s="26">
        <v>8595558300105</v>
      </c>
      <c r="D23" s="26" t="s">
        <v>20</v>
      </c>
      <c r="E23" s="23">
        <v>6</v>
      </c>
      <c r="F23" s="23">
        <v>288</v>
      </c>
      <c r="G23" s="57" t="s">
        <v>21</v>
      </c>
      <c r="H23" s="24"/>
      <c r="I23" s="29">
        <v>699</v>
      </c>
      <c r="J23" s="28" t="str">
        <f t="shared" si="0"/>
        <v/>
      </c>
      <c r="K23" s="30" t="str">
        <f>IF(Tabulka36[[#This Row],[Sloupec9]] = "","",J23*1.21)</f>
        <v/>
      </c>
      <c r="L23" s="33"/>
      <c r="M23" s="31" t="str">
        <f t="shared" si="1"/>
        <v/>
      </c>
      <c r="N23" s="20" t="str">
        <f t="shared" si="2"/>
        <v/>
      </c>
      <c r="O23" s="41" t="str">
        <f t="shared" si="3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42" t="s">
        <v>65</v>
      </c>
      <c r="B24" s="21" t="s">
        <v>66</v>
      </c>
      <c r="C24" s="26">
        <v>8595558305070</v>
      </c>
      <c r="D24" s="26" t="s">
        <v>20</v>
      </c>
      <c r="E24" s="23">
        <v>6</v>
      </c>
      <c r="F24" s="23">
        <v>540</v>
      </c>
      <c r="G24" s="57" t="s">
        <v>21</v>
      </c>
      <c r="H24" s="24" t="s">
        <v>67</v>
      </c>
      <c r="I24" s="29">
        <v>799</v>
      </c>
      <c r="J24" s="28" t="str">
        <f t="shared" si="0"/>
        <v/>
      </c>
      <c r="K24" s="30" t="str">
        <f>IF(Tabulka36[[#This Row],[Sloupec9]] = "","",J24*1.21)</f>
        <v/>
      </c>
      <c r="L24" s="33"/>
      <c r="M24" s="31" t="str">
        <f t="shared" si="1"/>
        <v/>
      </c>
      <c r="N24" s="20" t="str">
        <f t="shared" si="2"/>
        <v/>
      </c>
      <c r="O24" s="41" t="str">
        <f t="shared" si="3"/>
        <v xml:space="preserve">novinka 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42" t="s">
        <v>68</v>
      </c>
      <c r="B25" s="21" t="s">
        <v>69</v>
      </c>
      <c r="C25" s="26">
        <v>8595558304677</v>
      </c>
      <c r="D25" s="26" t="s">
        <v>20</v>
      </c>
      <c r="E25" s="23">
        <v>6</v>
      </c>
      <c r="F25" s="23">
        <v>500</v>
      </c>
      <c r="G25" s="57" t="s">
        <v>21</v>
      </c>
      <c r="H25" s="24" t="s">
        <v>67</v>
      </c>
      <c r="I25" s="29">
        <v>499</v>
      </c>
      <c r="J25" s="28" t="str">
        <f t="shared" si="0"/>
        <v/>
      </c>
      <c r="K25" s="30" t="str">
        <f>IF(Tabulka36[[#This Row],[Sloupec9]] = "","",J25*1.21)</f>
        <v/>
      </c>
      <c r="L25" s="33"/>
      <c r="M25" s="31" t="str">
        <f t="shared" si="1"/>
        <v/>
      </c>
      <c r="N25" s="20" t="str">
        <f t="shared" si="2"/>
        <v/>
      </c>
      <c r="O25" s="41" t="str">
        <f t="shared" si="3"/>
        <v xml:space="preserve">novinka 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42" t="s">
        <v>70</v>
      </c>
      <c r="B26" s="21" t="s">
        <v>71</v>
      </c>
      <c r="C26" s="26">
        <v>8595558300297</v>
      </c>
      <c r="D26" s="26" t="s">
        <v>20</v>
      </c>
      <c r="E26" s="23">
        <v>60</v>
      </c>
      <c r="F26" s="23">
        <v>960</v>
      </c>
      <c r="G26" s="57" t="s">
        <v>21</v>
      </c>
      <c r="H26" s="24"/>
      <c r="I26" s="29">
        <v>279</v>
      </c>
      <c r="J26" s="28" t="str">
        <f t="shared" si="0"/>
        <v/>
      </c>
      <c r="K26" s="30" t="str">
        <f>IF(Tabulka36[[#This Row],[Sloupec9]] = "","",J26*1.21)</f>
        <v/>
      </c>
      <c r="L26" s="33"/>
      <c r="M26" s="31" t="str">
        <f t="shared" si="1"/>
        <v/>
      </c>
      <c r="N26" s="20" t="str">
        <f t="shared" si="2"/>
        <v/>
      </c>
      <c r="O26" s="41" t="str">
        <f t="shared" si="3"/>
        <v/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42" t="s">
        <v>72</v>
      </c>
      <c r="B27" s="21" t="s">
        <v>73</v>
      </c>
      <c r="C27" s="26">
        <v>8595558300433</v>
      </c>
      <c r="D27" s="26" t="s">
        <v>20</v>
      </c>
      <c r="E27" s="23">
        <v>60</v>
      </c>
      <c r="F27" s="23">
        <v>960</v>
      </c>
      <c r="G27" s="57" t="s">
        <v>21</v>
      </c>
      <c r="H27" s="24"/>
      <c r="I27" s="29">
        <v>279</v>
      </c>
      <c r="J27" s="47" t="str">
        <f>IF($O$2 = 0,"",IF(G27 = "brutto",I27/1.21*(100-$O$2)/100,I27/1.21*(75)/100))</f>
        <v/>
      </c>
      <c r="K27" s="48" t="str">
        <f>IF(Tabulka36[[#This Row],[Sloupec9]] = "","",J27*1.21)</f>
        <v/>
      </c>
      <c r="L27" s="33"/>
      <c r="M27" s="31" t="str">
        <f>IF(J27 = "",IF(L27 = "","",I27*L27/1.21),IF(L27 = "","",J27*L27))</f>
        <v/>
      </c>
      <c r="N27" s="20" t="str">
        <f>IF(J27 = "",IF(L27 = "","",I27*L27),IF(L27 = "","",K27*L27))</f>
        <v/>
      </c>
      <c r="O27" s="41" t="str">
        <f t="shared" si="3"/>
        <v/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42" t="s">
        <v>74</v>
      </c>
      <c r="B28" s="21" t="s">
        <v>75</v>
      </c>
      <c r="C28" s="26">
        <v>8595558300440</v>
      </c>
      <c r="D28" s="26" t="s">
        <v>20</v>
      </c>
      <c r="E28" s="23">
        <v>60</v>
      </c>
      <c r="F28" s="23">
        <v>960</v>
      </c>
      <c r="G28" s="57" t="s">
        <v>21</v>
      </c>
      <c r="H28" s="24"/>
      <c r="I28" s="29">
        <v>279</v>
      </c>
      <c r="J28" s="28" t="str">
        <f t="shared" si="0"/>
        <v/>
      </c>
      <c r="K28" s="30" t="str">
        <f>IF(Tabulka36[[#This Row],[Sloupec9]] = "","",J28*1.21)</f>
        <v/>
      </c>
      <c r="L28" s="33"/>
      <c r="M28" s="31" t="str">
        <f t="shared" si="1"/>
        <v/>
      </c>
      <c r="N28" s="20" t="str">
        <f t="shared" si="2"/>
        <v/>
      </c>
      <c r="O28" s="41" t="str">
        <f t="shared" si="3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42" t="s">
        <v>76</v>
      </c>
      <c r="B29" s="21" t="s">
        <v>77</v>
      </c>
      <c r="C29" s="26">
        <v>8595558301539</v>
      </c>
      <c r="D29" s="26" t="s">
        <v>20</v>
      </c>
      <c r="E29" s="23">
        <v>60</v>
      </c>
      <c r="F29" s="23">
        <v>960</v>
      </c>
      <c r="G29" s="57" t="s">
        <v>21</v>
      </c>
      <c r="H29" s="24"/>
      <c r="I29" s="29">
        <v>279</v>
      </c>
      <c r="J29" s="28" t="str">
        <f t="shared" si="0"/>
        <v/>
      </c>
      <c r="K29" s="30" t="str">
        <f>IF(Tabulka36[[#This Row],[Sloupec9]] = "","",J29*1.21)</f>
        <v/>
      </c>
      <c r="L29" s="33"/>
      <c r="M29" s="31" t="str">
        <f t="shared" si="1"/>
        <v/>
      </c>
      <c r="N29" s="20" t="str">
        <f t="shared" si="2"/>
        <v/>
      </c>
      <c r="O29" s="41" t="str">
        <f t="shared" si="3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42" t="s">
        <v>78</v>
      </c>
      <c r="B30" s="21" t="s">
        <v>79</v>
      </c>
      <c r="C30" s="26">
        <v>8595558300648</v>
      </c>
      <c r="D30" s="26" t="s">
        <v>20</v>
      </c>
      <c r="E30" s="23">
        <v>60</v>
      </c>
      <c r="F30" s="23">
        <v>960</v>
      </c>
      <c r="G30" s="57" t="s">
        <v>21</v>
      </c>
      <c r="H30" s="24"/>
      <c r="I30" s="29">
        <v>279</v>
      </c>
      <c r="J30" s="28" t="str">
        <f t="shared" si="0"/>
        <v/>
      </c>
      <c r="K30" s="30" t="str">
        <f>IF(Tabulka36[[#This Row],[Sloupec9]] = "","",J30*1.21)</f>
        <v/>
      </c>
      <c r="L30" s="33"/>
      <c r="M30" s="31" t="str">
        <f t="shared" si="1"/>
        <v/>
      </c>
      <c r="N30" s="20" t="str">
        <f t="shared" si="2"/>
        <v/>
      </c>
      <c r="O30" s="41" t="str">
        <f t="shared" si="3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42" t="s">
        <v>80</v>
      </c>
      <c r="B31" s="21" t="s">
        <v>81</v>
      </c>
      <c r="C31" s="26">
        <v>8595558303861</v>
      </c>
      <c r="D31" s="26" t="s">
        <v>20</v>
      </c>
      <c r="E31" s="23">
        <v>60</v>
      </c>
      <c r="F31" s="23">
        <v>960</v>
      </c>
      <c r="G31" s="57" t="s">
        <v>21</v>
      </c>
      <c r="H31" s="24" t="s">
        <v>82</v>
      </c>
      <c r="I31" s="29">
        <v>279</v>
      </c>
      <c r="J31" s="28" t="str">
        <f t="shared" si="0"/>
        <v/>
      </c>
      <c r="K31" s="30" t="str">
        <f>IF(Tabulka36[[#This Row],[Sloupec9]] = "","",J31*1.21)</f>
        <v/>
      </c>
      <c r="L31" s="33"/>
      <c r="M31" s="31" t="str">
        <f t="shared" si="1"/>
        <v/>
      </c>
      <c r="N31" s="20" t="str">
        <f t="shared" si="2"/>
        <v/>
      </c>
      <c r="O31" s="41" t="str">
        <f t="shared" si="3"/>
        <v xml:space="preserve">poslední kusy </v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42" t="s">
        <v>83</v>
      </c>
      <c r="B32" s="21" t="s">
        <v>84</v>
      </c>
      <c r="C32" s="26">
        <v>8595558301843</v>
      </c>
      <c r="D32" s="26" t="s">
        <v>20</v>
      </c>
      <c r="E32" s="23">
        <v>60</v>
      </c>
      <c r="F32" s="23">
        <v>960</v>
      </c>
      <c r="G32" s="57" t="s">
        <v>21</v>
      </c>
      <c r="H32" s="24"/>
      <c r="I32" s="29">
        <v>279</v>
      </c>
      <c r="J32" s="28" t="str">
        <f t="shared" si="0"/>
        <v/>
      </c>
      <c r="K32" s="30" t="str">
        <f>IF(Tabulka36[[#This Row],[Sloupec9]] = "","",J32*1.21)</f>
        <v/>
      </c>
      <c r="L32" s="33"/>
      <c r="M32" s="31" t="str">
        <f t="shared" si="1"/>
        <v/>
      </c>
      <c r="N32" s="20" t="str">
        <f t="shared" si="2"/>
        <v/>
      </c>
      <c r="O32" s="41" t="str">
        <f t="shared" si="3"/>
        <v/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42" t="s">
        <v>85</v>
      </c>
      <c r="B33" s="21" t="s">
        <v>86</v>
      </c>
      <c r="C33" s="26">
        <v>8595558301010</v>
      </c>
      <c r="D33" s="26" t="s">
        <v>20</v>
      </c>
      <c r="E33" s="23">
        <v>60</v>
      </c>
      <c r="F33" s="23">
        <v>960</v>
      </c>
      <c r="G33" s="57" t="s">
        <v>21</v>
      </c>
      <c r="H33" s="24" t="s">
        <v>82</v>
      </c>
      <c r="I33" s="29">
        <v>279</v>
      </c>
      <c r="J33" s="28" t="str">
        <f t="shared" si="0"/>
        <v/>
      </c>
      <c r="K33" s="30" t="str">
        <f>IF(Tabulka36[[#This Row],[Sloupec9]] = "","",J33*1.21)</f>
        <v/>
      </c>
      <c r="L33" s="33"/>
      <c r="M33" s="31" t="str">
        <f t="shared" si="1"/>
        <v/>
      </c>
      <c r="N33" s="20" t="str">
        <f t="shared" si="2"/>
        <v/>
      </c>
      <c r="O33" s="41" t="str">
        <f t="shared" si="3"/>
        <v xml:space="preserve">poslední kusy </v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42" t="s">
        <v>87</v>
      </c>
      <c r="B34" s="21" t="s">
        <v>88</v>
      </c>
      <c r="C34" s="26">
        <v>8595558300631</v>
      </c>
      <c r="D34" s="26" t="s">
        <v>20</v>
      </c>
      <c r="E34" s="23">
        <v>60</v>
      </c>
      <c r="F34" s="23">
        <v>960</v>
      </c>
      <c r="G34" s="57" t="s">
        <v>21</v>
      </c>
      <c r="H34" s="24"/>
      <c r="I34" s="29">
        <v>279</v>
      </c>
      <c r="J34" s="28" t="str">
        <f t="shared" si="0"/>
        <v/>
      </c>
      <c r="K34" s="30" t="str">
        <f>IF(Tabulka36[[#This Row],[Sloupec9]] = "","",J34*1.21)</f>
        <v/>
      </c>
      <c r="L34" s="33"/>
      <c r="M34" s="31" t="str">
        <f t="shared" si="1"/>
        <v/>
      </c>
      <c r="N34" s="20" t="str">
        <f t="shared" si="2"/>
        <v/>
      </c>
      <c r="O34" s="41" t="str">
        <f t="shared" si="3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42" t="s">
        <v>89</v>
      </c>
      <c r="B35" s="21" t="s">
        <v>90</v>
      </c>
      <c r="C35" s="26">
        <v>8595558301027</v>
      </c>
      <c r="D35" s="26" t="s">
        <v>20</v>
      </c>
      <c r="E35" s="23">
        <v>60</v>
      </c>
      <c r="F35" s="23">
        <v>960</v>
      </c>
      <c r="G35" s="57" t="s">
        <v>21</v>
      </c>
      <c r="H35" s="24"/>
      <c r="I35" s="29">
        <v>279</v>
      </c>
      <c r="J35" s="28" t="str">
        <f t="shared" si="0"/>
        <v/>
      </c>
      <c r="K35" s="30" t="str">
        <f>IF(Tabulka36[[#This Row],[Sloupec9]] = "","",J35*1.21)</f>
        <v/>
      </c>
      <c r="L35" s="33"/>
      <c r="M35" s="31" t="str">
        <f t="shared" si="1"/>
        <v/>
      </c>
      <c r="N35" s="20" t="str">
        <f t="shared" si="2"/>
        <v/>
      </c>
      <c r="O35" s="41" t="str">
        <f t="shared" si="3"/>
        <v/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42" t="s">
        <v>91</v>
      </c>
      <c r="B36" s="25" t="s">
        <v>92</v>
      </c>
      <c r="C36" s="26">
        <v>8595558303274</v>
      </c>
      <c r="D36" s="26" t="s">
        <v>20</v>
      </c>
      <c r="E36" s="23">
        <v>6</v>
      </c>
      <c r="F36" s="23">
        <v>360</v>
      </c>
      <c r="G36" s="57" t="s">
        <v>21</v>
      </c>
      <c r="H36" s="24" t="s">
        <v>93</v>
      </c>
      <c r="I36" s="29">
        <v>649</v>
      </c>
      <c r="J36" s="28" t="str">
        <f t="shared" si="0"/>
        <v/>
      </c>
      <c r="K36" s="30" t="str">
        <f>IF(Tabulka36[[#This Row],[Sloupec9]] = "","",J36*1.21)</f>
        <v/>
      </c>
      <c r="L36" s="33"/>
      <c r="M36" s="31" t="str">
        <f t="shared" si="1"/>
        <v/>
      </c>
      <c r="N36" s="20" t="str">
        <f t="shared" si="2"/>
        <v/>
      </c>
      <c r="O36" s="41" t="str">
        <f t="shared" si="3"/>
        <v xml:space="preserve">opět skladem od 41. týdne 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42" t="s">
        <v>94</v>
      </c>
      <c r="B37" s="25" t="s">
        <v>95</v>
      </c>
      <c r="C37" s="26">
        <v>8595558303618</v>
      </c>
      <c r="D37" s="26" t="s">
        <v>36</v>
      </c>
      <c r="E37" s="23">
        <v>6</v>
      </c>
      <c r="F37" s="23">
        <v>360</v>
      </c>
      <c r="G37" s="57" t="s">
        <v>21</v>
      </c>
      <c r="H37" s="24"/>
      <c r="I37" s="29">
        <v>649</v>
      </c>
      <c r="J37" s="28" t="str">
        <f t="shared" si="0"/>
        <v/>
      </c>
      <c r="K37" s="30" t="str">
        <f>IF(Tabulka36[[#This Row],[Sloupec9]] = "","",J37*1.21)</f>
        <v/>
      </c>
      <c r="L37" s="33"/>
      <c r="M37" s="31" t="str">
        <f t="shared" si="1"/>
        <v/>
      </c>
      <c r="N37" s="20" t="str">
        <f t="shared" si="2"/>
        <v/>
      </c>
      <c r="O37" s="41" t="str">
        <f t="shared" si="3"/>
        <v/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42" t="s">
        <v>96</v>
      </c>
      <c r="B38" s="25" t="s">
        <v>97</v>
      </c>
      <c r="C38" s="26">
        <v>8595558304783</v>
      </c>
      <c r="D38" s="26" t="s">
        <v>36</v>
      </c>
      <c r="E38" s="23">
        <v>6</v>
      </c>
      <c r="F38" s="23">
        <v>288</v>
      </c>
      <c r="G38" s="57" t="s">
        <v>21</v>
      </c>
      <c r="H38" s="24" t="s">
        <v>98</v>
      </c>
      <c r="I38" s="29">
        <v>649</v>
      </c>
      <c r="J38" s="28" t="str">
        <f t="shared" si="0"/>
        <v/>
      </c>
      <c r="K38" s="30" t="str">
        <f>IF(Tabulka36[[#This Row],[Sloupec9]] = "","",J38*1.21)</f>
        <v/>
      </c>
      <c r="L38" s="33"/>
      <c r="M38" s="31" t="str">
        <f t="shared" si="1"/>
        <v/>
      </c>
      <c r="N38" s="20" t="str">
        <f t="shared" si="2"/>
        <v/>
      </c>
      <c r="O38" s="41" t="str">
        <f t="shared" si="3"/>
        <v xml:space="preserve">opět skladem od 43. týdne   novinka </v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42" t="s">
        <v>99</v>
      </c>
      <c r="B39" s="25" t="s">
        <v>100</v>
      </c>
      <c r="C39" s="26">
        <v>8595558304066</v>
      </c>
      <c r="D39" s="26" t="s">
        <v>36</v>
      </c>
      <c r="E39" s="23">
        <v>6</v>
      </c>
      <c r="F39" s="23">
        <v>360</v>
      </c>
      <c r="G39" s="57" t="s">
        <v>21</v>
      </c>
      <c r="H39" s="24"/>
      <c r="I39" s="29">
        <v>649</v>
      </c>
      <c r="J39" s="28" t="str">
        <f t="shared" si="0"/>
        <v/>
      </c>
      <c r="K39" s="30" t="str">
        <f>IF(Tabulka36[[#This Row],[Sloupec9]] = "","",J39*1.21)</f>
        <v/>
      </c>
      <c r="L39" s="33"/>
      <c r="M39" s="31" t="str">
        <f t="shared" si="1"/>
        <v/>
      </c>
      <c r="N39" s="20" t="str">
        <f t="shared" si="2"/>
        <v/>
      </c>
      <c r="O39" s="41" t="str">
        <f t="shared" si="3"/>
        <v/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42" t="s">
        <v>101</v>
      </c>
      <c r="B40" s="25" t="s">
        <v>102</v>
      </c>
      <c r="C40" s="26">
        <v>8595558304073</v>
      </c>
      <c r="D40" s="26" t="s">
        <v>36</v>
      </c>
      <c r="E40" s="23">
        <v>24</v>
      </c>
      <c r="F40" s="23">
        <v>960</v>
      </c>
      <c r="G40" s="57" t="s">
        <v>21</v>
      </c>
      <c r="H40" s="24" t="s">
        <v>39</v>
      </c>
      <c r="I40" s="29">
        <v>399</v>
      </c>
      <c r="J40" s="28" t="str">
        <f t="shared" si="0"/>
        <v/>
      </c>
      <c r="K40" s="30" t="str">
        <f>IF(Tabulka36[[#This Row],[Sloupec9]] = "","",J40*1.21)</f>
        <v/>
      </c>
      <c r="L40" s="33"/>
      <c r="M40" s="31" t="str">
        <f t="shared" si="1"/>
        <v/>
      </c>
      <c r="N40" s="20" t="str">
        <f t="shared" si="2"/>
        <v/>
      </c>
      <c r="O40" s="41" t="str">
        <f t="shared" si="3"/>
        <v xml:space="preserve">displej 12 ks 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2" t="s">
        <v>103</v>
      </c>
      <c r="B41" s="21" t="s">
        <v>104</v>
      </c>
      <c r="C41" s="26">
        <v>8595558304592</v>
      </c>
      <c r="D41" s="26" t="s">
        <v>36</v>
      </c>
      <c r="E41" s="23">
        <v>8</v>
      </c>
      <c r="F41" s="23">
        <v>960</v>
      </c>
      <c r="G41" s="57" t="s">
        <v>21</v>
      </c>
      <c r="H41" s="24" t="s">
        <v>105</v>
      </c>
      <c r="I41" s="29">
        <v>299</v>
      </c>
      <c r="J41" s="28" t="str">
        <f t="shared" si="0"/>
        <v/>
      </c>
      <c r="K41" s="30" t="str">
        <f>IF(Tabulka36[[#This Row],[Sloupec9]] = "","",J41*1.21)</f>
        <v/>
      </c>
      <c r="L41" s="33"/>
      <c r="M41" s="31" t="str">
        <f t="shared" si="1"/>
        <v/>
      </c>
      <c r="N41" s="20" t="str">
        <f t="shared" si="2"/>
        <v/>
      </c>
      <c r="O41" s="41" t="str">
        <f t="shared" si="3"/>
        <v xml:space="preserve">pouze v displej 4x6 ks </v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42" t="s">
        <v>106</v>
      </c>
      <c r="B42" s="25" t="s">
        <v>107</v>
      </c>
      <c r="C42" s="26">
        <v>8595558305162</v>
      </c>
      <c r="D42" s="26" t="s">
        <v>36</v>
      </c>
      <c r="E42" s="23">
        <v>8</v>
      </c>
      <c r="F42" s="23">
        <v>960</v>
      </c>
      <c r="G42" s="57" t="s">
        <v>21</v>
      </c>
      <c r="H42" s="24" t="s">
        <v>108</v>
      </c>
      <c r="I42" s="29">
        <v>299</v>
      </c>
      <c r="J42" s="28" t="str">
        <f t="shared" si="0"/>
        <v/>
      </c>
      <c r="K42" s="30" t="str">
        <f>IF(Tabulka36[[#This Row],[Sloupec9]] = "","",J42*1.21)</f>
        <v/>
      </c>
      <c r="L42" s="33"/>
      <c r="M42" s="31" t="str">
        <f t="shared" si="1"/>
        <v/>
      </c>
      <c r="N42" s="20" t="str">
        <f t="shared" si="2"/>
        <v/>
      </c>
      <c r="O42" s="41" t="str">
        <f t="shared" si="3"/>
        <v xml:space="preserve">pouze v displej 4x6 ks   novinka 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42" t="s">
        <v>109</v>
      </c>
      <c r="B43" s="25" t="s">
        <v>110</v>
      </c>
      <c r="C43" s="26">
        <v>8595558304608</v>
      </c>
      <c r="D43" s="26" t="s">
        <v>36</v>
      </c>
      <c r="E43" s="23">
        <v>8</v>
      </c>
      <c r="F43" s="23">
        <v>960</v>
      </c>
      <c r="G43" s="57" t="s">
        <v>21</v>
      </c>
      <c r="H43" s="24" t="s">
        <v>105</v>
      </c>
      <c r="I43" s="29">
        <v>299</v>
      </c>
      <c r="J43" s="28" t="str">
        <f t="shared" si="0"/>
        <v/>
      </c>
      <c r="K43" s="30" t="str">
        <f>IF(Tabulka36[[#This Row],[Sloupec9]] = "","",J43*1.21)</f>
        <v/>
      </c>
      <c r="L43" s="33"/>
      <c r="M43" s="31" t="str">
        <f t="shared" si="1"/>
        <v/>
      </c>
      <c r="N43" s="20" t="str">
        <f t="shared" si="2"/>
        <v/>
      </c>
      <c r="O43" s="41" t="str">
        <f t="shared" si="3"/>
        <v xml:space="preserve">pouze v displej 4x6 ks </v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>
      <c r="A44" s="42" t="s">
        <v>111</v>
      </c>
      <c r="B44" s="25" t="s">
        <v>112</v>
      </c>
      <c r="C44" s="26">
        <v>8595558309460</v>
      </c>
      <c r="D44" s="26" t="s">
        <v>36</v>
      </c>
      <c r="E44" s="23">
        <v>2</v>
      </c>
      <c r="F44" s="23">
        <v>63</v>
      </c>
      <c r="G44" s="57" t="s">
        <v>21</v>
      </c>
      <c r="H44" s="24" t="s">
        <v>113</v>
      </c>
      <c r="I44" s="29">
        <v>7176</v>
      </c>
      <c r="J44" s="28" t="str">
        <f t="shared" si="0"/>
        <v/>
      </c>
      <c r="K44" s="30" t="str">
        <f>IF(Tabulka36[[#This Row],[Sloupec9]] = "","",J44*1.21)</f>
        <v/>
      </c>
      <c r="L44" s="33"/>
      <c r="M44" s="31" t="str">
        <f t="shared" si="1"/>
        <v/>
      </c>
      <c r="N44" s="20" t="str">
        <f t="shared" si="2"/>
        <v/>
      </c>
      <c r="O44" s="41" t="str">
        <f t="shared" si="3"/>
        <v xml:space="preserve">DPC s DPH 1ks = 299,-   novinka </v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>
      <c r="A45" s="42" t="s">
        <v>114</v>
      </c>
      <c r="B45" s="25" t="s">
        <v>115</v>
      </c>
      <c r="C45" s="26">
        <v>8595558305179</v>
      </c>
      <c r="D45" s="26" t="s">
        <v>36</v>
      </c>
      <c r="E45" s="23">
        <v>8</v>
      </c>
      <c r="F45" s="23">
        <v>960</v>
      </c>
      <c r="G45" s="57" t="s">
        <v>21</v>
      </c>
      <c r="H45" s="24" t="s">
        <v>108</v>
      </c>
      <c r="I45" s="29">
        <v>299</v>
      </c>
      <c r="J45" s="28" t="str">
        <f t="shared" si="0"/>
        <v/>
      </c>
      <c r="K45" s="30" t="str">
        <f>IF(Tabulka36[[#This Row],[Sloupec9]] = "","",J45*1.21)</f>
        <v/>
      </c>
      <c r="L45" s="33"/>
      <c r="M45" s="31" t="str">
        <f t="shared" si="1"/>
        <v/>
      </c>
      <c r="N45" s="20" t="str">
        <f t="shared" si="2"/>
        <v/>
      </c>
      <c r="O45" s="41" t="str">
        <f t="shared" si="3"/>
        <v xml:space="preserve">pouze v displej 4x6 ks   novinka </v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>
      <c r="A46" s="42" t="s">
        <v>116</v>
      </c>
      <c r="B46" s="21" t="s">
        <v>117</v>
      </c>
      <c r="C46" s="26">
        <v>8595558300082</v>
      </c>
      <c r="D46" s="26" t="s">
        <v>36</v>
      </c>
      <c r="E46" s="23">
        <v>6</v>
      </c>
      <c r="F46" s="23">
        <v>180</v>
      </c>
      <c r="G46" s="57" t="s">
        <v>21</v>
      </c>
      <c r="H46" s="24"/>
      <c r="I46" s="29">
        <v>1199</v>
      </c>
      <c r="J46" s="28" t="str">
        <f t="shared" si="0"/>
        <v/>
      </c>
      <c r="K46" s="30" t="str">
        <f>IF(Tabulka36[[#This Row],[Sloupec9]] = "","",J46*1.21)</f>
        <v/>
      </c>
      <c r="L46" s="33"/>
      <c r="M46" s="31" t="str">
        <f t="shared" si="1"/>
        <v/>
      </c>
      <c r="N46" s="20" t="str">
        <f t="shared" si="2"/>
        <v/>
      </c>
      <c r="O46" s="41" t="str">
        <f t="shared" si="3"/>
        <v/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>
      <c r="A47" s="42" t="s">
        <v>118</v>
      </c>
      <c r="B47" s="21" t="s">
        <v>119</v>
      </c>
      <c r="C47" s="26">
        <v>8595558302512</v>
      </c>
      <c r="D47" s="26" t="s">
        <v>20</v>
      </c>
      <c r="E47" s="23">
        <v>6</v>
      </c>
      <c r="F47" s="23">
        <v>210</v>
      </c>
      <c r="G47" s="57" t="s">
        <v>21</v>
      </c>
      <c r="H47" s="24" t="s">
        <v>120</v>
      </c>
      <c r="I47" s="29">
        <v>749</v>
      </c>
      <c r="J47" s="28" t="str">
        <f t="shared" si="0"/>
        <v/>
      </c>
      <c r="K47" s="30" t="str">
        <f>IF(Tabulka36[[#This Row],[Sloupec9]] = "","",J47*1.21)</f>
        <v/>
      </c>
      <c r="L47" s="33"/>
      <c r="M47" s="31" t="str">
        <f t="shared" si="1"/>
        <v/>
      </c>
      <c r="N47" s="20" t="str">
        <f t="shared" si="2"/>
        <v/>
      </c>
      <c r="O47" s="41" t="str">
        <f t="shared" si="3"/>
        <v xml:space="preserve">opět skladem </v>
      </c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>
      <c r="A48" s="42" t="s">
        <v>121</v>
      </c>
      <c r="B48" s="21" t="s">
        <v>122</v>
      </c>
      <c r="C48" s="26">
        <v>8595558304165</v>
      </c>
      <c r="D48" s="26" t="s">
        <v>20</v>
      </c>
      <c r="E48" s="23">
        <v>6</v>
      </c>
      <c r="F48" s="23">
        <v>336</v>
      </c>
      <c r="G48" s="57" t="s">
        <v>21</v>
      </c>
      <c r="H48" s="24"/>
      <c r="I48" s="29">
        <v>699</v>
      </c>
      <c r="J48" s="28" t="str">
        <f t="shared" si="0"/>
        <v/>
      </c>
      <c r="K48" s="30" t="str">
        <f>IF(Tabulka36[[#This Row],[Sloupec9]] = "","",J48*1.21)</f>
        <v/>
      </c>
      <c r="L48" s="33"/>
      <c r="M48" s="31" t="str">
        <f t="shared" si="1"/>
        <v/>
      </c>
      <c r="N48" s="20" t="str">
        <f t="shared" si="2"/>
        <v/>
      </c>
      <c r="O48" s="41" t="str">
        <f t="shared" si="3"/>
        <v/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>
      <c r="A49" s="42" t="s">
        <v>123</v>
      </c>
      <c r="B49" s="21" t="s">
        <v>124</v>
      </c>
      <c r="C49" s="26">
        <v>8595558300877</v>
      </c>
      <c r="D49" s="26" t="s">
        <v>20</v>
      </c>
      <c r="E49" s="23">
        <v>12</v>
      </c>
      <c r="F49" s="23">
        <v>960</v>
      </c>
      <c r="G49" s="57" t="s">
        <v>21</v>
      </c>
      <c r="H49" s="24"/>
      <c r="I49" s="29">
        <v>429</v>
      </c>
      <c r="J49" s="28" t="str">
        <f t="shared" si="0"/>
        <v/>
      </c>
      <c r="K49" s="30" t="str">
        <f>IF(Tabulka36[[#This Row],[Sloupec9]] = "","",J49*1.21)</f>
        <v/>
      </c>
      <c r="L49" s="33"/>
      <c r="M49" s="31" t="str">
        <f t="shared" si="1"/>
        <v/>
      </c>
      <c r="N49" s="20" t="str">
        <f t="shared" si="2"/>
        <v/>
      </c>
      <c r="O49" s="41" t="str">
        <f t="shared" si="3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>
      <c r="A50" s="42" t="s">
        <v>125</v>
      </c>
      <c r="B50" s="21" t="s">
        <v>126</v>
      </c>
      <c r="C50" s="26">
        <v>8595558301041</v>
      </c>
      <c r="D50" s="26" t="s">
        <v>20</v>
      </c>
      <c r="E50" s="23">
        <v>12</v>
      </c>
      <c r="F50" s="23">
        <v>960</v>
      </c>
      <c r="G50" s="57" t="s">
        <v>21</v>
      </c>
      <c r="H50" s="24"/>
      <c r="I50" s="29">
        <v>379</v>
      </c>
      <c r="J50" s="28" t="str">
        <f t="shared" si="0"/>
        <v/>
      </c>
      <c r="K50" s="30" t="str">
        <f>IF(Tabulka36[[#This Row],[Sloupec9]] = "","",J50*1.21)</f>
        <v/>
      </c>
      <c r="L50" s="33"/>
      <c r="M50" s="31" t="str">
        <f t="shared" si="1"/>
        <v/>
      </c>
      <c r="N50" s="20" t="str">
        <f t="shared" si="2"/>
        <v/>
      </c>
      <c r="O50" s="41" t="str">
        <f t="shared" si="3"/>
        <v/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>
      <c r="A51" s="42" t="s">
        <v>127</v>
      </c>
      <c r="B51" s="21" t="s">
        <v>128</v>
      </c>
      <c r="C51" s="26">
        <v>8595558303137</v>
      </c>
      <c r="D51" s="26" t="s">
        <v>36</v>
      </c>
      <c r="E51" s="23">
        <v>60</v>
      </c>
      <c r="F51" s="23">
        <v>960</v>
      </c>
      <c r="G51" s="57" t="s">
        <v>21</v>
      </c>
      <c r="H51" s="24"/>
      <c r="I51" s="29">
        <v>229</v>
      </c>
      <c r="J51" s="28" t="str">
        <f t="shared" si="0"/>
        <v/>
      </c>
      <c r="K51" s="30" t="str">
        <f>IF(Tabulka36[[#This Row],[Sloupec9]] = "","",J51*1.21)</f>
        <v/>
      </c>
      <c r="L51" s="33"/>
      <c r="M51" s="31" t="str">
        <f t="shared" si="1"/>
        <v/>
      </c>
      <c r="N51" s="20" t="str">
        <f t="shared" si="2"/>
        <v/>
      </c>
      <c r="O51" s="41" t="str">
        <f t="shared" si="3"/>
        <v/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>
      <c r="A52" s="42" t="s">
        <v>129</v>
      </c>
      <c r="B52" s="21" t="s">
        <v>130</v>
      </c>
      <c r="C52" s="26">
        <v>8595558304004</v>
      </c>
      <c r="D52" s="26" t="s">
        <v>36</v>
      </c>
      <c r="E52" s="23">
        <v>60</v>
      </c>
      <c r="F52" s="49">
        <v>960</v>
      </c>
      <c r="G52" s="57" t="s">
        <v>21</v>
      </c>
      <c r="H52" s="24"/>
      <c r="I52" s="24">
        <v>229</v>
      </c>
      <c r="J52" s="47" t="str">
        <f t="shared" ref="J52:J64" si="7">IF($O$2 = 0,"",IF(G52 = "brutto",I52/1.21*(100-$O$2)/100,I52/1.21*(75)/100))</f>
        <v/>
      </c>
      <c r="K52" s="48" t="str">
        <f>IF(Tabulka36[[#This Row],[Sloupec9]] = "","",J52*1.21)</f>
        <v/>
      </c>
      <c r="L52" s="33"/>
      <c r="M52" s="31" t="str">
        <f t="shared" ref="M52:M64" si="8">IF(J52 = "",IF(L52 = "","",I52*L52/1.21),IF(L52 = "","",J52*L52))</f>
        <v/>
      </c>
      <c r="N52" s="20" t="str">
        <f t="shared" ref="N52:N64" si="9">IF(J52 = "",IF(L52 = "","",I52*L52),IF(L52 = "","",K52*L52))</f>
        <v/>
      </c>
      <c r="O52" s="41" t="str">
        <f t="shared" si="3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>
      <c r="A53" s="42" t="s">
        <v>131</v>
      </c>
      <c r="B53" s="21" t="s">
        <v>132</v>
      </c>
      <c r="C53" s="26">
        <v>8595558304356</v>
      </c>
      <c r="D53" s="26" t="s">
        <v>36</v>
      </c>
      <c r="E53" s="23">
        <v>60</v>
      </c>
      <c r="F53" s="49">
        <v>960</v>
      </c>
      <c r="G53" s="57" t="s">
        <v>21</v>
      </c>
      <c r="H53" s="24"/>
      <c r="I53" s="24">
        <v>229</v>
      </c>
      <c r="J53" s="47" t="str">
        <f t="shared" si="7"/>
        <v/>
      </c>
      <c r="K53" s="48" t="str">
        <f>IF(Tabulka36[[#This Row],[Sloupec9]] = "","",J53*1.21)</f>
        <v/>
      </c>
      <c r="L53" s="33"/>
      <c r="M53" s="31" t="str">
        <f t="shared" si="8"/>
        <v/>
      </c>
      <c r="N53" s="20" t="str">
        <f t="shared" si="9"/>
        <v/>
      </c>
      <c r="O53" s="41" t="str">
        <f t="shared" si="3"/>
        <v/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>
      <c r="A54" s="42" t="s">
        <v>133</v>
      </c>
      <c r="B54" s="21" t="s">
        <v>134</v>
      </c>
      <c r="C54" s="26">
        <v>8595558303045</v>
      </c>
      <c r="D54" s="26" t="s">
        <v>36</v>
      </c>
      <c r="E54" s="23">
        <v>60</v>
      </c>
      <c r="F54" s="49">
        <v>960</v>
      </c>
      <c r="G54" s="57" t="s">
        <v>21</v>
      </c>
      <c r="H54" s="24"/>
      <c r="I54" s="24">
        <v>229</v>
      </c>
      <c r="J54" s="47" t="str">
        <f t="shared" si="7"/>
        <v/>
      </c>
      <c r="K54" s="48" t="str">
        <f>IF(Tabulka36[[#This Row],[Sloupec9]] = "","",J54*1.21)</f>
        <v/>
      </c>
      <c r="L54" s="33"/>
      <c r="M54" s="31" t="str">
        <f t="shared" si="8"/>
        <v/>
      </c>
      <c r="N54" s="20" t="str">
        <f t="shared" si="9"/>
        <v/>
      </c>
      <c r="O54" s="41" t="str">
        <f t="shared" si="3"/>
        <v/>
      </c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>
      <c r="A55" s="42" t="s">
        <v>135</v>
      </c>
      <c r="B55" s="21" t="s">
        <v>136</v>
      </c>
      <c r="C55" s="26">
        <v>8595558303120</v>
      </c>
      <c r="D55" s="26" t="s">
        <v>36</v>
      </c>
      <c r="E55" s="23">
        <v>60</v>
      </c>
      <c r="F55" s="49">
        <v>960</v>
      </c>
      <c r="G55" s="57" t="s">
        <v>21</v>
      </c>
      <c r="H55" s="24"/>
      <c r="I55" s="24">
        <v>229</v>
      </c>
      <c r="J55" s="47" t="str">
        <f t="shared" si="7"/>
        <v/>
      </c>
      <c r="K55" s="48" t="str">
        <f>IF(Tabulka36[[#This Row],[Sloupec9]] = "","",J55*1.21)</f>
        <v/>
      </c>
      <c r="L55" s="33"/>
      <c r="M55" s="31" t="str">
        <f t="shared" si="8"/>
        <v/>
      </c>
      <c r="N55" s="20" t="str">
        <f t="shared" si="9"/>
        <v/>
      </c>
      <c r="O55" s="41" t="str">
        <f t="shared" si="3"/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>
      <c r="A56" s="42" t="s">
        <v>137</v>
      </c>
      <c r="B56" s="21" t="s">
        <v>138</v>
      </c>
      <c r="C56" s="26">
        <v>8595558303441</v>
      </c>
      <c r="D56" s="26" t="s">
        <v>36</v>
      </c>
      <c r="E56" s="23">
        <v>60</v>
      </c>
      <c r="F56" s="49">
        <v>960</v>
      </c>
      <c r="G56" s="57" t="s">
        <v>21</v>
      </c>
      <c r="H56" s="24"/>
      <c r="I56" s="24">
        <v>229</v>
      </c>
      <c r="J56" s="47" t="str">
        <f t="shared" si="7"/>
        <v/>
      </c>
      <c r="K56" s="48" t="str">
        <f>IF(Tabulka36[[#This Row],[Sloupec9]] = "","",J56*1.21)</f>
        <v/>
      </c>
      <c r="L56" s="33"/>
      <c r="M56" s="31" t="str">
        <f t="shared" si="8"/>
        <v/>
      </c>
      <c r="N56" s="20" t="str">
        <f t="shared" si="9"/>
        <v/>
      </c>
      <c r="O56" s="41" t="str">
        <f t="shared" si="3"/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>
      <c r="A57" s="42" t="s">
        <v>139</v>
      </c>
      <c r="B57" s="21" t="s">
        <v>140</v>
      </c>
      <c r="C57" s="26">
        <v>8595558302758</v>
      </c>
      <c r="D57" s="26" t="s">
        <v>36</v>
      </c>
      <c r="E57" s="23">
        <v>60</v>
      </c>
      <c r="F57" s="49">
        <v>960</v>
      </c>
      <c r="G57" s="57" t="s">
        <v>21</v>
      </c>
      <c r="H57" s="24"/>
      <c r="I57" s="24">
        <v>229</v>
      </c>
      <c r="J57" s="47" t="str">
        <f t="shared" si="7"/>
        <v/>
      </c>
      <c r="K57" s="48" t="str">
        <f>IF(Tabulka36[[#This Row],[Sloupec9]] = "","",J57*1.21)</f>
        <v/>
      </c>
      <c r="L57" s="33"/>
      <c r="M57" s="31" t="str">
        <f t="shared" si="8"/>
        <v/>
      </c>
      <c r="N57" s="20" t="str">
        <f t="shared" si="9"/>
        <v/>
      </c>
      <c r="O57" s="41" t="str">
        <f t="shared" si="3"/>
        <v/>
      </c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>
      <c r="A58" s="42" t="s">
        <v>141</v>
      </c>
      <c r="B58" s="21" t="s">
        <v>142</v>
      </c>
      <c r="C58" s="26">
        <v>8595558302765</v>
      </c>
      <c r="D58" s="26" t="s">
        <v>36</v>
      </c>
      <c r="E58" s="23">
        <v>60</v>
      </c>
      <c r="F58" s="49">
        <v>960</v>
      </c>
      <c r="G58" s="57" t="s">
        <v>21</v>
      </c>
      <c r="H58" s="24"/>
      <c r="I58" s="24">
        <v>229</v>
      </c>
      <c r="J58" s="47" t="str">
        <f t="shared" si="7"/>
        <v/>
      </c>
      <c r="K58" s="48" t="str">
        <f>IF(Tabulka36[[#This Row],[Sloupec9]] = "","",J58*1.21)</f>
        <v/>
      </c>
      <c r="L58" s="33"/>
      <c r="M58" s="31" t="str">
        <f t="shared" si="8"/>
        <v/>
      </c>
      <c r="N58" s="20" t="str">
        <f t="shared" si="9"/>
        <v/>
      </c>
      <c r="O58" s="41" t="str">
        <f t="shared" si="3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>
      <c r="A59" s="42" t="s">
        <v>143</v>
      </c>
      <c r="B59" s="21" t="s">
        <v>144</v>
      </c>
      <c r="C59" s="26">
        <v>8595558303038</v>
      </c>
      <c r="D59" s="26" t="s">
        <v>36</v>
      </c>
      <c r="E59" s="23">
        <v>60</v>
      </c>
      <c r="F59" s="49">
        <v>960</v>
      </c>
      <c r="G59" s="57" t="s">
        <v>21</v>
      </c>
      <c r="H59" s="24" t="s">
        <v>82</v>
      </c>
      <c r="I59" s="24">
        <v>229</v>
      </c>
      <c r="J59" s="47" t="str">
        <f t="shared" si="7"/>
        <v/>
      </c>
      <c r="K59" s="48" t="str">
        <f>IF(Tabulka36[[#This Row],[Sloupec9]] = "","",J59*1.21)</f>
        <v/>
      </c>
      <c r="L59" s="33"/>
      <c r="M59" s="31" t="str">
        <f t="shared" si="8"/>
        <v/>
      </c>
      <c r="N59" s="20" t="str">
        <f t="shared" si="9"/>
        <v/>
      </c>
      <c r="O59" s="41" t="str">
        <f t="shared" si="3"/>
        <v xml:space="preserve">poslední kusy </v>
      </c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>
      <c r="A60" s="42" t="s">
        <v>145</v>
      </c>
      <c r="B60" s="21" t="s">
        <v>146</v>
      </c>
      <c r="C60" s="26">
        <v>8595558303113</v>
      </c>
      <c r="D60" s="26" t="s">
        <v>36</v>
      </c>
      <c r="E60" s="23">
        <v>60</v>
      </c>
      <c r="F60" s="49">
        <v>960</v>
      </c>
      <c r="G60" s="57" t="s">
        <v>21</v>
      </c>
      <c r="H60" s="24" t="s">
        <v>82</v>
      </c>
      <c r="I60" s="24">
        <v>229</v>
      </c>
      <c r="J60" s="47" t="str">
        <f t="shared" si="7"/>
        <v/>
      </c>
      <c r="K60" s="48" t="str">
        <f>IF(Tabulka36[[#This Row],[Sloupec9]] = "","",J60*1.21)</f>
        <v/>
      </c>
      <c r="L60" s="33"/>
      <c r="M60" s="31" t="str">
        <f t="shared" si="8"/>
        <v/>
      </c>
      <c r="N60" s="20" t="str">
        <f t="shared" si="9"/>
        <v/>
      </c>
      <c r="O60" s="41" t="str">
        <f t="shared" si="3"/>
        <v xml:space="preserve">poslední kusy </v>
      </c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>
      <c r="A61" s="42" t="s">
        <v>147</v>
      </c>
      <c r="B61" s="21" t="s">
        <v>148</v>
      </c>
      <c r="C61" s="26">
        <v>8595558303458</v>
      </c>
      <c r="D61" s="26" t="s">
        <v>36</v>
      </c>
      <c r="E61" s="23">
        <v>60</v>
      </c>
      <c r="F61" s="49">
        <v>960</v>
      </c>
      <c r="G61" s="57" t="s">
        <v>21</v>
      </c>
      <c r="H61" s="24"/>
      <c r="I61" s="24">
        <v>229</v>
      </c>
      <c r="J61" s="47" t="str">
        <f t="shared" si="7"/>
        <v/>
      </c>
      <c r="K61" s="48" t="str">
        <f>IF(Tabulka36[[#This Row],[Sloupec9]] = "","",J61*1.21)</f>
        <v/>
      </c>
      <c r="L61" s="33"/>
      <c r="M61" s="31" t="str">
        <f t="shared" si="8"/>
        <v/>
      </c>
      <c r="N61" s="20" t="str">
        <f t="shared" si="9"/>
        <v/>
      </c>
      <c r="O61" s="41" t="str">
        <f t="shared" si="3"/>
        <v/>
      </c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>
      <c r="A62" s="42" t="s">
        <v>149</v>
      </c>
      <c r="B62" s="21" t="s">
        <v>150</v>
      </c>
      <c r="C62" s="26">
        <v>8595558303434</v>
      </c>
      <c r="D62" s="26" t="s">
        <v>36</v>
      </c>
      <c r="E62" s="23">
        <v>60</v>
      </c>
      <c r="F62" s="49">
        <v>960</v>
      </c>
      <c r="G62" s="57" t="s">
        <v>21</v>
      </c>
      <c r="H62" s="24"/>
      <c r="I62" s="24">
        <v>229</v>
      </c>
      <c r="J62" s="47" t="str">
        <f t="shared" si="7"/>
        <v/>
      </c>
      <c r="K62" s="48" t="str">
        <f>IF(Tabulka36[[#This Row],[Sloupec9]] = "","",J62*1.21)</f>
        <v/>
      </c>
      <c r="L62" s="33"/>
      <c r="M62" s="31" t="str">
        <f t="shared" si="8"/>
        <v/>
      </c>
      <c r="N62" s="20" t="str">
        <f t="shared" si="9"/>
        <v/>
      </c>
      <c r="O62" s="41" t="str">
        <f t="shared" si="3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>
      <c r="A63" s="42" t="s">
        <v>151</v>
      </c>
      <c r="B63" s="21" t="s">
        <v>152</v>
      </c>
      <c r="C63" s="26">
        <v>8595558304349</v>
      </c>
      <c r="D63" s="26" t="s">
        <v>36</v>
      </c>
      <c r="E63" s="23">
        <v>60</v>
      </c>
      <c r="F63" s="49">
        <v>960</v>
      </c>
      <c r="G63" s="57" t="s">
        <v>21</v>
      </c>
      <c r="H63" s="24" t="s">
        <v>82</v>
      </c>
      <c r="I63" s="24">
        <v>229</v>
      </c>
      <c r="J63" s="47" t="str">
        <f t="shared" si="7"/>
        <v/>
      </c>
      <c r="K63" s="48" t="str">
        <f>IF(Tabulka36[[#This Row],[Sloupec9]] = "","",J63*1.21)</f>
        <v/>
      </c>
      <c r="L63" s="33"/>
      <c r="M63" s="31" t="str">
        <f t="shared" si="8"/>
        <v/>
      </c>
      <c r="N63" s="20" t="str">
        <f t="shared" si="9"/>
        <v/>
      </c>
      <c r="O63" s="41" t="str">
        <f t="shared" si="3"/>
        <v xml:space="preserve">poslední kusy </v>
      </c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>
      <c r="A64" s="42" t="s">
        <v>153</v>
      </c>
      <c r="B64" s="21" t="s">
        <v>154</v>
      </c>
      <c r="C64" s="26">
        <v>8595558304936</v>
      </c>
      <c r="D64" s="26" t="s">
        <v>20</v>
      </c>
      <c r="E64" s="23">
        <v>6</v>
      </c>
      <c r="F64" s="49">
        <v>840</v>
      </c>
      <c r="G64" s="57" t="s">
        <v>21</v>
      </c>
      <c r="H64" s="24" t="s">
        <v>67</v>
      </c>
      <c r="I64" s="24">
        <v>699</v>
      </c>
      <c r="J64" s="47" t="str">
        <f t="shared" si="7"/>
        <v/>
      </c>
      <c r="K64" s="48" t="str">
        <f>IF(Tabulka36[[#This Row],[Sloupec9]] = "","",J64*1.21)</f>
        <v/>
      </c>
      <c r="L64" s="33"/>
      <c r="M64" s="31" t="str">
        <f t="shared" si="8"/>
        <v/>
      </c>
      <c r="N64" s="20" t="str">
        <f t="shared" si="9"/>
        <v/>
      </c>
      <c r="O64" s="41" t="str">
        <f t="shared" si="3"/>
        <v xml:space="preserve">novinka </v>
      </c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>
      <c r="A65" s="42" t="s">
        <v>155</v>
      </c>
      <c r="B65" s="21" t="s">
        <v>156</v>
      </c>
      <c r="C65" s="26">
        <v>8595558304134</v>
      </c>
      <c r="D65" s="26" t="s">
        <v>20</v>
      </c>
      <c r="E65" s="23">
        <v>6</v>
      </c>
      <c r="F65" s="23">
        <v>324</v>
      </c>
      <c r="G65" s="57" t="s">
        <v>21</v>
      </c>
      <c r="H65" s="24"/>
      <c r="I65" s="29">
        <v>699</v>
      </c>
      <c r="J65" s="28" t="str">
        <f t="shared" si="0"/>
        <v/>
      </c>
      <c r="K65" s="30" t="str">
        <f>IF(Tabulka36[[#This Row],[Sloupec9]] = "","",J65*1.21)</f>
        <v/>
      </c>
      <c r="L65" s="33"/>
      <c r="M65" s="31" t="str">
        <f t="shared" si="1"/>
        <v/>
      </c>
      <c r="N65" s="20" t="str">
        <f t="shared" si="2"/>
        <v/>
      </c>
      <c r="O65" s="41" t="str">
        <f t="shared" si="3"/>
        <v/>
      </c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>
      <c r="A66" s="42" t="s">
        <v>157</v>
      </c>
      <c r="B66" s="21" t="s">
        <v>158</v>
      </c>
      <c r="C66" s="26">
        <v>8595558304141</v>
      </c>
      <c r="D66" s="26" t="s">
        <v>20</v>
      </c>
      <c r="E66" s="23">
        <v>6</v>
      </c>
      <c r="F66" s="23">
        <v>324</v>
      </c>
      <c r="G66" s="57" t="s">
        <v>21</v>
      </c>
      <c r="H66" s="24"/>
      <c r="I66" s="29">
        <v>699</v>
      </c>
      <c r="J66" s="28" t="str">
        <f t="shared" si="0"/>
        <v/>
      </c>
      <c r="K66" s="30" t="str">
        <f>IF(Tabulka36[[#This Row],[Sloupec9]] = "","",J66*1.21)</f>
        <v/>
      </c>
      <c r="L66" s="33"/>
      <c r="M66" s="31" t="str">
        <f t="shared" si="1"/>
        <v/>
      </c>
      <c r="N66" s="20" t="str">
        <f t="shared" si="2"/>
        <v/>
      </c>
      <c r="O66" s="41" t="str">
        <f t="shared" si="3"/>
        <v/>
      </c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>
      <c r="A67" s="42" t="s">
        <v>159</v>
      </c>
      <c r="B67" s="21" t="s">
        <v>160</v>
      </c>
      <c r="C67" s="26">
        <v>8595558304332</v>
      </c>
      <c r="D67" s="26" t="s">
        <v>20</v>
      </c>
      <c r="E67" s="23">
        <v>40</v>
      </c>
      <c r="F67" s="23">
        <v>960</v>
      </c>
      <c r="G67" s="57" t="s">
        <v>21</v>
      </c>
      <c r="H67" s="24" t="s">
        <v>98</v>
      </c>
      <c r="I67" s="29">
        <v>299</v>
      </c>
      <c r="J67" s="28" t="str">
        <f t="shared" si="0"/>
        <v/>
      </c>
      <c r="K67" s="30" t="str">
        <f>IF(Tabulka36[[#This Row],[Sloupec9]] = "","",J67*1.21)</f>
        <v/>
      </c>
      <c r="L67" s="33"/>
      <c r="M67" s="31" t="str">
        <f t="shared" si="1"/>
        <v/>
      </c>
      <c r="N67" s="20" t="str">
        <f t="shared" si="2"/>
        <v/>
      </c>
      <c r="O67" s="41" t="str">
        <f t="shared" si="3"/>
        <v xml:space="preserve">opět skladem od 43. týdne   novinka </v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>
      <c r="A68" s="42" t="s">
        <v>161</v>
      </c>
      <c r="B68" s="21" t="s">
        <v>162</v>
      </c>
      <c r="C68" s="26">
        <v>8595558302529</v>
      </c>
      <c r="D68" s="26" t="s">
        <v>20</v>
      </c>
      <c r="E68" s="23">
        <v>24</v>
      </c>
      <c r="F68" s="23">
        <v>960</v>
      </c>
      <c r="G68" s="57" t="s">
        <v>21</v>
      </c>
      <c r="H68" s="24"/>
      <c r="I68" s="29">
        <v>339</v>
      </c>
      <c r="J68" s="28" t="str">
        <f t="shared" si="0"/>
        <v/>
      </c>
      <c r="K68" s="30" t="str">
        <f>IF(Tabulka36[[#This Row],[Sloupec9]] = "","",J68*1.21)</f>
        <v/>
      </c>
      <c r="L68" s="33"/>
      <c r="M68" s="31" t="str">
        <f t="shared" si="1"/>
        <v/>
      </c>
      <c r="N68" s="20" t="str">
        <f t="shared" si="2"/>
        <v/>
      </c>
      <c r="O68" s="41" t="str">
        <f t="shared" ref="O68:O134" si="10">IF(H68 = "","", H68)</f>
        <v/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>
      <c r="A69" s="42" t="s">
        <v>163</v>
      </c>
      <c r="B69" s="21" t="s">
        <v>164</v>
      </c>
      <c r="C69" s="26">
        <v>8595558302604</v>
      </c>
      <c r="D69" s="26" t="s">
        <v>20</v>
      </c>
      <c r="E69" s="23">
        <v>6</v>
      </c>
      <c r="F69" s="23">
        <v>462</v>
      </c>
      <c r="G69" s="57" t="s">
        <v>21</v>
      </c>
      <c r="H69" s="24" t="s">
        <v>165</v>
      </c>
      <c r="I69" s="29">
        <v>599</v>
      </c>
      <c r="J69" s="28" t="str">
        <f t="shared" si="0"/>
        <v/>
      </c>
      <c r="K69" s="30" t="str">
        <f>IF(Tabulka36[[#This Row],[Sloupec9]] = "","",J69*1.21)</f>
        <v/>
      </c>
      <c r="L69" s="33"/>
      <c r="M69" s="31" t="str">
        <f t="shared" si="1"/>
        <v/>
      </c>
      <c r="N69" s="20" t="str">
        <f t="shared" si="2"/>
        <v/>
      </c>
      <c r="O69" s="41" t="str">
        <f t="shared" si="10"/>
        <v xml:space="preserve">opět skladem od 39. týdne </v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>
      <c r="A70" s="42" t="s">
        <v>166</v>
      </c>
      <c r="B70" s="21" t="s">
        <v>167</v>
      </c>
      <c r="C70" s="26">
        <v>8595558304929</v>
      </c>
      <c r="D70" s="26" t="s">
        <v>20</v>
      </c>
      <c r="E70" s="23">
        <v>6</v>
      </c>
      <c r="F70" s="23">
        <v>252</v>
      </c>
      <c r="G70" s="57" t="s">
        <v>21</v>
      </c>
      <c r="H70" s="24" t="s">
        <v>168</v>
      </c>
      <c r="I70" s="29">
        <v>849</v>
      </c>
      <c r="J70" s="28" t="str">
        <f t="shared" si="0"/>
        <v/>
      </c>
      <c r="K70" s="30" t="str">
        <f>IF(Tabulka36[[#This Row],[Sloupec9]] = "","",J70*1.21)</f>
        <v/>
      </c>
      <c r="L70" s="33"/>
      <c r="M70" s="31" t="str">
        <f t="shared" si="1"/>
        <v/>
      </c>
      <c r="N70" s="20" t="str">
        <f t="shared" si="2"/>
        <v/>
      </c>
      <c r="O70" s="41" t="str">
        <f t="shared" si="10"/>
        <v xml:space="preserve">nově skladem od 41. týdne   novinka </v>
      </c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>
      <c r="A71" s="42" t="s">
        <v>169</v>
      </c>
      <c r="B71" s="21" t="s">
        <v>170</v>
      </c>
      <c r="C71" s="26">
        <v>8595558304110</v>
      </c>
      <c r="D71" s="26" t="s">
        <v>20</v>
      </c>
      <c r="E71" s="23">
        <v>6</v>
      </c>
      <c r="F71" s="23">
        <v>576</v>
      </c>
      <c r="G71" s="57" t="s">
        <v>21</v>
      </c>
      <c r="H71" s="24" t="s">
        <v>82</v>
      </c>
      <c r="I71" s="29">
        <v>499</v>
      </c>
      <c r="J71" s="28" t="str">
        <f t="shared" si="0"/>
        <v/>
      </c>
      <c r="K71" s="30" t="str">
        <f>IF(Tabulka36[[#This Row],[Sloupec9]] = "","",J71*1.21)</f>
        <v/>
      </c>
      <c r="L71" s="33"/>
      <c r="M71" s="31" t="str">
        <f t="shared" si="1"/>
        <v/>
      </c>
      <c r="N71" s="20" t="str">
        <f t="shared" si="2"/>
        <v/>
      </c>
      <c r="O71" s="41" t="str">
        <f t="shared" si="10"/>
        <v xml:space="preserve">poslední kusy </v>
      </c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>
      <c r="A72" s="42" t="s">
        <v>171</v>
      </c>
      <c r="B72" s="21" t="s">
        <v>172</v>
      </c>
      <c r="C72" s="26">
        <v>8595558304400</v>
      </c>
      <c r="D72" s="26" t="s">
        <v>20</v>
      </c>
      <c r="E72" s="23">
        <v>6</v>
      </c>
      <c r="F72" s="23">
        <v>336</v>
      </c>
      <c r="G72" s="57" t="s">
        <v>21</v>
      </c>
      <c r="H72" s="24" t="s">
        <v>82</v>
      </c>
      <c r="I72" s="29">
        <v>699</v>
      </c>
      <c r="J72" s="28" t="str">
        <f t="shared" si="0"/>
        <v/>
      </c>
      <c r="K72" s="30" t="str">
        <f>IF(Tabulka36[[#This Row],[Sloupec9]] = "","",J72*1.21)</f>
        <v/>
      </c>
      <c r="L72" s="33"/>
      <c r="M72" s="31" t="str">
        <f t="shared" si="1"/>
        <v/>
      </c>
      <c r="N72" s="20" t="str">
        <f t="shared" si="2"/>
        <v/>
      </c>
      <c r="O72" s="41" t="str">
        <f t="shared" si="10"/>
        <v xml:space="preserve">poslední kusy </v>
      </c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>
      <c r="A73" s="42" t="s">
        <v>173</v>
      </c>
      <c r="B73" s="21" t="s">
        <v>174</v>
      </c>
      <c r="C73" s="26">
        <v>8595558303823</v>
      </c>
      <c r="D73" s="26" t="s">
        <v>36</v>
      </c>
      <c r="E73" s="23">
        <v>8</v>
      </c>
      <c r="F73" s="23">
        <v>504</v>
      </c>
      <c r="G73" s="57" t="s">
        <v>21</v>
      </c>
      <c r="H73" s="24"/>
      <c r="I73" s="29">
        <v>799</v>
      </c>
      <c r="J73" s="28" t="str">
        <f t="shared" si="0"/>
        <v/>
      </c>
      <c r="K73" s="30" t="str">
        <f>IF(Tabulka36[[#This Row],[Sloupec9]] = "","",J73*1.21)</f>
        <v/>
      </c>
      <c r="L73" s="33"/>
      <c r="M73" s="31" t="str">
        <f t="shared" si="1"/>
        <v/>
      </c>
      <c r="N73" s="20" t="str">
        <f t="shared" si="2"/>
        <v/>
      </c>
      <c r="O73" s="41" t="str">
        <f t="shared" si="10"/>
        <v/>
      </c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>
      <c r="A74" s="42" t="s">
        <v>175</v>
      </c>
      <c r="B74" s="21" t="s">
        <v>176</v>
      </c>
      <c r="C74" s="26">
        <v>8595558303373</v>
      </c>
      <c r="D74" s="26" t="s">
        <v>20</v>
      </c>
      <c r="E74" s="23">
        <v>6</v>
      </c>
      <c r="F74" s="23">
        <v>864</v>
      </c>
      <c r="G74" s="57" t="s">
        <v>21</v>
      </c>
      <c r="H74" s="24"/>
      <c r="I74" s="29">
        <v>499</v>
      </c>
      <c r="J74" s="28" t="str">
        <f t="shared" si="0"/>
        <v/>
      </c>
      <c r="K74" s="30" t="str">
        <f>IF(Tabulka36[[#This Row],[Sloupec9]] = "","",J74*1.21)</f>
        <v/>
      </c>
      <c r="L74" s="33"/>
      <c r="M74" s="31" t="str">
        <f t="shared" si="1"/>
        <v/>
      </c>
      <c r="N74" s="20" t="str">
        <f t="shared" si="2"/>
        <v/>
      </c>
      <c r="O74" s="41" t="str">
        <f t="shared" si="10"/>
        <v/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>
      <c r="A75" s="42" t="s">
        <v>177</v>
      </c>
      <c r="B75" s="21" t="s">
        <v>178</v>
      </c>
      <c r="C75" s="26">
        <v>8595558303397</v>
      </c>
      <c r="D75" s="26" t="s">
        <v>36</v>
      </c>
      <c r="E75" s="23">
        <v>6</v>
      </c>
      <c r="F75" s="23">
        <v>180</v>
      </c>
      <c r="G75" s="57" t="s">
        <v>21</v>
      </c>
      <c r="H75" s="24" t="s">
        <v>120</v>
      </c>
      <c r="I75" s="29">
        <v>999</v>
      </c>
      <c r="J75" s="28" t="str">
        <f t="shared" si="0"/>
        <v/>
      </c>
      <c r="K75" s="30" t="str">
        <f>IF(Tabulka36[[#This Row],[Sloupec9]] = "","",J75*1.21)</f>
        <v/>
      </c>
      <c r="L75" s="33"/>
      <c r="M75" s="31" t="str">
        <f t="shared" si="1"/>
        <v/>
      </c>
      <c r="N75" s="20" t="str">
        <f t="shared" si="2"/>
        <v/>
      </c>
      <c r="O75" s="41" t="str">
        <f t="shared" si="10"/>
        <v xml:space="preserve">opět skladem </v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>
      <c r="A76" s="42" t="s">
        <v>179</v>
      </c>
      <c r="B76" s="21" t="s">
        <v>180</v>
      </c>
      <c r="C76" s="26">
        <v>8595558302239</v>
      </c>
      <c r="D76" s="26" t="s">
        <v>36</v>
      </c>
      <c r="E76" s="23">
        <v>16</v>
      </c>
      <c r="F76" s="23">
        <v>480</v>
      </c>
      <c r="G76" s="57" t="s">
        <v>21</v>
      </c>
      <c r="H76" s="24"/>
      <c r="I76" s="29">
        <v>599</v>
      </c>
      <c r="J76" s="28" t="str">
        <f t="shared" si="0"/>
        <v/>
      </c>
      <c r="K76" s="30" t="str">
        <f>IF(Tabulka36[[#This Row],[Sloupec9]] = "","",J76*1.21)</f>
        <v/>
      </c>
      <c r="L76" s="33"/>
      <c r="M76" s="31" t="str">
        <f t="shared" si="1"/>
        <v/>
      </c>
      <c r="N76" s="20" t="str">
        <f t="shared" si="2"/>
        <v/>
      </c>
      <c r="O76" s="41" t="str">
        <f t="shared" si="10"/>
        <v/>
      </c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>
      <c r="A77" s="42" t="s">
        <v>181</v>
      </c>
      <c r="B77" s="21" t="s">
        <v>182</v>
      </c>
      <c r="C77" s="26">
        <v>8595558303250</v>
      </c>
      <c r="D77" s="26" t="s">
        <v>36</v>
      </c>
      <c r="E77" s="23">
        <v>6</v>
      </c>
      <c r="F77" s="23">
        <v>180</v>
      </c>
      <c r="G77" s="57" t="s">
        <v>21</v>
      </c>
      <c r="H77" s="24"/>
      <c r="I77" s="29">
        <v>999</v>
      </c>
      <c r="J77" s="28" t="str">
        <f t="shared" si="0"/>
        <v/>
      </c>
      <c r="K77" s="30" t="str">
        <f>IF(Tabulka36[[#This Row],[Sloupec9]] = "","",J77*1.21)</f>
        <v/>
      </c>
      <c r="L77" s="33"/>
      <c r="M77" s="31" t="str">
        <f t="shared" si="1"/>
        <v/>
      </c>
      <c r="N77" s="20" t="str">
        <f t="shared" si="2"/>
        <v/>
      </c>
      <c r="O77" s="41" t="str">
        <f t="shared" si="10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>
      <c r="A78" s="42" t="s">
        <v>183</v>
      </c>
      <c r="B78" s="21" t="s">
        <v>184</v>
      </c>
      <c r="C78" s="26">
        <v>8595558303878</v>
      </c>
      <c r="D78" s="26" t="s">
        <v>36</v>
      </c>
      <c r="E78" s="23">
        <v>6</v>
      </c>
      <c r="F78" s="23">
        <v>480</v>
      </c>
      <c r="G78" s="57" t="s">
        <v>21</v>
      </c>
      <c r="H78" s="24" t="s">
        <v>82</v>
      </c>
      <c r="I78" s="29">
        <v>799</v>
      </c>
      <c r="J78" s="28" t="str">
        <f t="shared" si="0"/>
        <v/>
      </c>
      <c r="K78" s="30" t="str">
        <f>IF(Tabulka36[[#This Row],[Sloupec9]] = "","",J78*1.21)</f>
        <v/>
      </c>
      <c r="L78" s="33"/>
      <c r="M78" s="31" t="str">
        <f t="shared" si="1"/>
        <v/>
      </c>
      <c r="N78" s="20" t="str">
        <f t="shared" si="2"/>
        <v/>
      </c>
      <c r="O78" s="41" t="str">
        <f t="shared" si="10"/>
        <v xml:space="preserve">poslední kusy </v>
      </c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>
      <c r="A79" s="42" t="s">
        <v>185</v>
      </c>
      <c r="B79" s="21" t="s">
        <v>186</v>
      </c>
      <c r="C79" s="26">
        <v>8595558302970</v>
      </c>
      <c r="D79" s="26" t="s">
        <v>36</v>
      </c>
      <c r="E79" s="23">
        <v>16</v>
      </c>
      <c r="F79" s="23">
        <v>480</v>
      </c>
      <c r="G79" s="57" t="s">
        <v>21</v>
      </c>
      <c r="H79" s="24"/>
      <c r="I79" s="29">
        <v>599</v>
      </c>
      <c r="J79" s="28" t="str">
        <f t="shared" si="0"/>
        <v/>
      </c>
      <c r="K79" s="30" t="str">
        <f>IF(Tabulka36[[#This Row],[Sloupec9]] = "","",J79*1.21)</f>
        <v/>
      </c>
      <c r="L79" s="33"/>
      <c r="M79" s="31" t="str">
        <f t="shared" si="1"/>
        <v/>
      </c>
      <c r="N79" s="20" t="str">
        <f t="shared" si="2"/>
        <v/>
      </c>
      <c r="O79" s="41" t="str">
        <f t="shared" si="10"/>
        <v/>
      </c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>
      <c r="A80" s="42" t="s">
        <v>187</v>
      </c>
      <c r="B80" s="21" t="s">
        <v>188</v>
      </c>
      <c r="C80" s="26">
        <v>8595558302581</v>
      </c>
      <c r="D80" s="26" t="s">
        <v>36</v>
      </c>
      <c r="E80" s="23">
        <v>16</v>
      </c>
      <c r="F80" s="23">
        <v>480</v>
      </c>
      <c r="G80" s="57" t="s">
        <v>21</v>
      </c>
      <c r="H80" s="24"/>
      <c r="I80" s="29">
        <v>599</v>
      </c>
      <c r="J80" s="28" t="str">
        <f t="shared" si="0"/>
        <v/>
      </c>
      <c r="K80" s="30" t="str">
        <f>IF(Tabulka36[[#This Row],[Sloupec9]] = "","",J80*1.21)</f>
        <v/>
      </c>
      <c r="L80" s="33"/>
      <c r="M80" s="31" t="str">
        <f t="shared" si="1"/>
        <v/>
      </c>
      <c r="N80" s="20" t="str">
        <f t="shared" si="2"/>
        <v/>
      </c>
      <c r="O80" s="41" t="str">
        <f t="shared" si="10"/>
        <v/>
      </c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42" t="s">
        <v>189</v>
      </c>
      <c r="B81" s="21" t="s">
        <v>190</v>
      </c>
      <c r="C81" s="26">
        <v>8595558304479</v>
      </c>
      <c r="D81" s="26" t="s">
        <v>20</v>
      </c>
      <c r="E81" s="23">
        <v>6</v>
      </c>
      <c r="F81" s="23">
        <v>288</v>
      </c>
      <c r="G81" s="57" t="s">
        <v>21</v>
      </c>
      <c r="H81" s="24" t="s">
        <v>191</v>
      </c>
      <c r="I81" s="29">
        <v>699</v>
      </c>
      <c r="J81" s="28" t="str">
        <f t="shared" si="0"/>
        <v/>
      </c>
      <c r="K81" s="30" t="str">
        <f>IF(Tabulka36[[#This Row],[Sloupec9]] = "","",J81*1.21)</f>
        <v/>
      </c>
      <c r="L81" s="33"/>
      <c r="M81" s="31" t="str">
        <f t="shared" si="1"/>
        <v/>
      </c>
      <c r="N81" s="20" t="str">
        <f t="shared" si="2"/>
        <v/>
      </c>
      <c r="O81" s="41" t="str">
        <f t="shared" si="10"/>
        <v xml:space="preserve">opět skladem od 43. týdne </v>
      </c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>
      <c r="A82" s="42" t="s">
        <v>192</v>
      </c>
      <c r="B82" s="21" t="s">
        <v>193</v>
      </c>
      <c r="C82" s="26">
        <v>8595558303830</v>
      </c>
      <c r="D82" s="26" t="s">
        <v>20</v>
      </c>
      <c r="E82" s="23">
        <v>6</v>
      </c>
      <c r="F82" s="23">
        <v>150</v>
      </c>
      <c r="G82" s="57" t="s">
        <v>21</v>
      </c>
      <c r="H82" s="24"/>
      <c r="I82" s="29">
        <v>1199</v>
      </c>
      <c r="J82" s="28" t="str">
        <f t="shared" si="0"/>
        <v/>
      </c>
      <c r="K82" s="30" t="str">
        <f>IF(Tabulka36[[#This Row],[Sloupec9]] = "","",J82*1.21)</f>
        <v/>
      </c>
      <c r="L82" s="33"/>
      <c r="M82" s="31" t="str">
        <f t="shared" si="1"/>
        <v/>
      </c>
      <c r="N82" s="20" t="str">
        <f t="shared" si="2"/>
        <v/>
      </c>
      <c r="O82" s="41" t="str">
        <f t="shared" si="10"/>
        <v/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>
      <c r="A83" s="42" t="s">
        <v>194</v>
      </c>
      <c r="B83" s="21" t="s">
        <v>195</v>
      </c>
      <c r="C83" s="26">
        <v>8595558304301</v>
      </c>
      <c r="D83" s="26" t="s">
        <v>20</v>
      </c>
      <c r="E83" s="23">
        <v>12</v>
      </c>
      <c r="F83" s="23">
        <v>960</v>
      </c>
      <c r="G83" s="57" t="s">
        <v>21</v>
      </c>
      <c r="H83" s="24"/>
      <c r="I83" s="29">
        <v>299</v>
      </c>
      <c r="J83" s="28" t="str">
        <f t="shared" si="0"/>
        <v/>
      </c>
      <c r="K83" s="30" t="str">
        <f>IF(Tabulka36[[#This Row],[Sloupec9]] = "","",J83*1.21)</f>
        <v/>
      </c>
      <c r="L83" s="33"/>
      <c r="M83" s="31" t="str">
        <f t="shared" si="1"/>
        <v/>
      </c>
      <c r="N83" s="20" t="str">
        <f t="shared" si="2"/>
        <v/>
      </c>
      <c r="O83" s="41" t="str">
        <f t="shared" si="10"/>
        <v/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>
      <c r="A84" s="42" t="s">
        <v>196</v>
      </c>
      <c r="B84" s="21" t="s">
        <v>197</v>
      </c>
      <c r="C84" s="26"/>
      <c r="D84" s="26"/>
      <c r="E84" s="23">
        <v>4</v>
      </c>
      <c r="F84" s="23">
        <v>60</v>
      </c>
      <c r="G84" s="57" t="s">
        <v>21</v>
      </c>
      <c r="H84" s="24" t="s">
        <v>198</v>
      </c>
      <c r="I84" s="29">
        <v>2397</v>
      </c>
      <c r="J84" s="28" t="str">
        <f t="shared" si="0"/>
        <v/>
      </c>
      <c r="K84" s="30" t="str">
        <f>IF(Tabulka36[[#This Row],[Sloupec9]] = "","",J84*1.21)</f>
        <v/>
      </c>
      <c r="L84" s="33"/>
      <c r="M84" s="31" t="str">
        <f t="shared" si="1"/>
        <v/>
      </c>
      <c r="N84" s="20" t="str">
        <f t="shared" si="2"/>
        <v/>
      </c>
      <c r="O84" s="41" t="str">
        <f t="shared" si="10"/>
        <v xml:space="preserve">základ + všechna 3 rozšíření </v>
      </c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>
      <c r="A85" s="42" t="s">
        <v>199</v>
      </c>
      <c r="B85" s="21" t="s">
        <v>200</v>
      </c>
      <c r="C85" s="26">
        <v>8595558301942</v>
      </c>
      <c r="D85" s="26" t="s">
        <v>20</v>
      </c>
      <c r="E85" s="23">
        <v>12</v>
      </c>
      <c r="F85" s="23">
        <v>960</v>
      </c>
      <c r="G85" s="57" t="s">
        <v>21</v>
      </c>
      <c r="H85" s="24" t="s">
        <v>82</v>
      </c>
      <c r="I85" s="29">
        <v>249</v>
      </c>
      <c r="J85" s="28" t="str">
        <f t="shared" si="0"/>
        <v/>
      </c>
      <c r="K85" s="30" t="str">
        <f>IF(Tabulka36[[#This Row],[Sloupec9]] = "","",J85*1.21)</f>
        <v/>
      </c>
      <c r="L85" s="33"/>
      <c r="M85" s="31" t="str">
        <f t="shared" si="1"/>
        <v/>
      </c>
      <c r="N85" s="20" t="str">
        <f t="shared" si="2"/>
        <v/>
      </c>
      <c r="O85" s="41" t="str">
        <f t="shared" si="10"/>
        <v xml:space="preserve">poslední kusy </v>
      </c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>
      <c r="A86" s="42" t="s">
        <v>201</v>
      </c>
      <c r="B86" s="21" t="s">
        <v>202</v>
      </c>
      <c r="C86" s="26">
        <v>8595558304233</v>
      </c>
      <c r="D86" s="26" t="s">
        <v>36</v>
      </c>
      <c r="E86" s="23">
        <v>12</v>
      </c>
      <c r="F86" s="23">
        <v>960</v>
      </c>
      <c r="G86" s="57" t="s">
        <v>21</v>
      </c>
      <c r="H86" s="24"/>
      <c r="I86" s="29">
        <v>399</v>
      </c>
      <c r="J86" s="28" t="str">
        <f t="shared" si="0"/>
        <v/>
      </c>
      <c r="K86" s="30" t="str">
        <f>IF(Tabulka36[[#This Row],[Sloupec9]] = "","",J86*1.21)</f>
        <v/>
      </c>
      <c r="L86" s="33"/>
      <c r="M86" s="31" t="str">
        <f t="shared" si="1"/>
        <v/>
      </c>
      <c r="N86" s="20" t="str">
        <f t="shared" si="2"/>
        <v/>
      </c>
      <c r="O86" s="41" t="str">
        <f t="shared" si="10"/>
        <v/>
      </c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>
      <c r="A87" s="42" t="s">
        <v>203</v>
      </c>
      <c r="B87" s="21" t="s">
        <v>204</v>
      </c>
      <c r="C87" s="26">
        <v>8595558302284</v>
      </c>
      <c r="D87" s="26" t="s">
        <v>20</v>
      </c>
      <c r="E87" s="23">
        <v>12</v>
      </c>
      <c r="F87" s="23">
        <v>960</v>
      </c>
      <c r="G87" s="57" t="s">
        <v>21</v>
      </c>
      <c r="H87" s="24"/>
      <c r="I87" s="29">
        <v>339</v>
      </c>
      <c r="J87" s="28" t="str">
        <f t="shared" si="0"/>
        <v/>
      </c>
      <c r="K87" s="30" t="str">
        <f>IF(Tabulka36[[#This Row],[Sloupec9]] = "","",J87*1.21)</f>
        <v/>
      </c>
      <c r="L87" s="33"/>
      <c r="M87" s="31" t="str">
        <f t="shared" si="1"/>
        <v/>
      </c>
      <c r="N87" s="20" t="str">
        <f t="shared" si="2"/>
        <v/>
      </c>
      <c r="O87" s="41" t="str">
        <f t="shared" si="10"/>
        <v/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>
      <c r="A88" s="42" t="s">
        <v>205</v>
      </c>
      <c r="B88" s="21" t="s">
        <v>206</v>
      </c>
      <c r="C88" s="26">
        <v>8595558302697</v>
      </c>
      <c r="D88" s="26" t="s">
        <v>36</v>
      </c>
      <c r="E88" s="23">
        <v>6</v>
      </c>
      <c r="F88" s="23">
        <v>150</v>
      </c>
      <c r="G88" s="57" t="s">
        <v>21</v>
      </c>
      <c r="H88" s="24"/>
      <c r="I88" s="29">
        <v>1399</v>
      </c>
      <c r="J88" s="28" t="str">
        <f t="shared" si="0"/>
        <v/>
      </c>
      <c r="K88" s="30" t="str">
        <f>IF(Tabulka36[[#This Row],[Sloupec9]] = "","",J88*1.21)</f>
        <v/>
      </c>
      <c r="L88" s="33"/>
      <c r="M88" s="31" t="str">
        <f t="shared" si="1"/>
        <v/>
      </c>
      <c r="N88" s="20" t="str">
        <f t="shared" si="2"/>
        <v/>
      </c>
      <c r="O88" s="41" t="str">
        <f t="shared" si="10"/>
        <v/>
      </c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>
      <c r="A89" s="42" t="s">
        <v>207</v>
      </c>
      <c r="B89" s="21" t="s">
        <v>208</v>
      </c>
      <c r="C89" s="26">
        <v>8595558304554</v>
      </c>
      <c r="D89" s="26" t="s">
        <v>36</v>
      </c>
      <c r="E89" s="23">
        <v>4</v>
      </c>
      <c r="F89" s="23">
        <v>324</v>
      </c>
      <c r="G89" s="57" t="s">
        <v>21</v>
      </c>
      <c r="H89" s="24" t="s">
        <v>67</v>
      </c>
      <c r="I89" s="29">
        <v>1099</v>
      </c>
      <c r="J89" s="28" t="str">
        <f t="shared" si="0"/>
        <v/>
      </c>
      <c r="K89" s="30" t="str">
        <f>IF(Tabulka36[[#This Row],[Sloupec9]] = "","",J89*1.21)</f>
        <v/>
      </c>
      <c r="L89" s="33"/>
      <c r="M89" s="31" t="str">
        <f t="shared" si="1"/>
        <v/>
      </c>
      <c r="N89" s="20" t="str">
        <f t="shared" si="2"/>
        <v/>
      </c>
      <c r="O89" s="41" t="str">
        <f t="shared" si="10"/>
        <v xml:space="preserve">novinka </v>
      </c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42" t="s">
        <v>209</v>
      </c>
      <c r="B90" s="21" t="s">
        <v>210</v>
      </c>
      <c r="C90" s="26">
        <v>8595558303885</v>
      </c>
      <c r="D90" s="26" t="s">
        <v>36</v>
      </c>
      <c r="E90" s="23">
        <v>6</v>
      </c>
      <c r="F90" s="23">
        <v>420</v>
      </c>
      <c r="G90" s="57" t="s">
        <v>21</v>
      </c>
      <c r="H90" s="24"/>
      <c r="I90" s="29">
        <v>699</v>
      </c>
      <c r="J90" s="28" t="str">
        <f t="shared" si="0"/>
        <v/>
      </c>
      <c r="K90" s="30" t="str">
        <f>IF(Tabulka36[[#This Row],[Sloupec9]] = "","",J90*1.21)</f>
        <v/>
      </c>
      <c r="L90" s="33"/>
      <c r="M90" s="31" t="str">
        <f t="shared" si="1"/>
        <v/>
      </c>
      <c r="N90" s="20" t="str">
        <f t="shared" si="2"/>
        <v/>
      </c>
      <c r="O90" s="41" t="str">
        <f t="shared" si="10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>
      <c r="A91" s="42" t="s">
        <v>211</v>
      </c>
      <c r="B91" s="21" t="s">
        <v>212</v>
      </c>
      <c r="C91" s="26">
        <v>8595558303076</v>
      </c>
      <c r="D91" s="26" t="s">
        <v>20</v>
      </c>
      <c r="E91" s="23">
        <v>12</v>
      </c>
      <c r="F91" s="23">
        <v>960</v>
      </c>
      <c r="G91" s="57" t="s">
        <v>21</v>
      </c>
      <c r="H91" s="24"/>
      <c r="I91" s="29">
        <v>399</v>
      </c>
      <c r="J91" s="28" t="str">
        <f t="shared" si="0"/>
        <v/>
      </c>
      <c r="K91" s="30" t="str">
        <f>IF(Tabulka36[[#This Row],[Sloupec9]] = "","",J91*1.21)</f>
        <v/>
      </c>
      <c r="L91" s="33"/>
      <c r="M91" s="31" t="str">
        <f t="shared" si="1"/>
        <v/>
      </c>
      <c r="N91" s="20" t="str">
        <f t="shared" si="2"/>
        <v/>
      </c>
      <c r="O91" s="41" t="str">
        <f t="shared" si="10"/>
        <v/>
      </c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>
      <c r="A92" s="42" t="s">
        <v>213</v>
      </c>
      <c r="B92" s="21" t="s">
        <v>214</v>
      </c>
      <c r="C92" s="26">
        <v>8595558303496</v>
      </c>
      <c r="D92" s="26" t="s">
        <v>36</v>
      </c>
      <c r="E92" s="23">
        <v>6</v>
      </c>
      <c r="F92" s="23">
        <v>180</v>
      </c>
      <c r="G92" s="57" t="s">
        <v>21</v>
      </c>
      <c r="H92" s="24" t="s">
        <v>82</v>
      </c>
      <c r="I92" s="29">
        <v>1299</v>
      </c>
      <c r="J92" s="28" t="str">
        <f t="shared" si="0"/>
        <v/>
      </c>
      <c r="K92" s="30" t="str">
        <f>IF(Tabulka36[[#This Row],[Sloupec9]] = "","",J92*1.21)</f>
        <v/>
      </c>
      <c r="L92" s="33"/>
      <c r="M92" s="31" t="str">
        <f t="shared" si="1"/>
        <v/>
      </c>
      <c r="N92" s="20" t="str">
        <f t="shared" si="2"/>
        <v/>
      </c>
      <c r="O92" s="41" t="str">
        <f t="shared" si="10"/>
        <v xml:space="preserve">poslední kusy </v>
      </c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42" t="s">
        <v>215</v>
      </c>
      <c r="B93" s="21" t="s">
        <v>216</v>
      </c>
      <c r="C93" s="26">
        <v>8595558304370</v>
      </c>
      <c r="D93" s="26" t="s">
        <v>20</v>
      </c>
      <c r="E93" s="23">
        <v>6</v>
      </c>
      <c r="F93" s="23">
        <v>576</v>
      </c>
      <c r="G93" s="57" t="s">
        <v>21</v>
      </c>
      <c r="H93" s="24"/>
      <c r="I93" s="29">
        <v>899</v>
      </c>
      <c r="J93" s="28" t="str">
        <f t="shared" si="0"/>
        <v/>
      </c>
      <c r="K93" s="30" t="str">
        <f>IF(Tabulka36[[#This Row],[Sloupec9]] = "","",J93*1.21)</f>
        <v/>
      </c>
      <c r="L93" s="33"/>
      <c r="M93" s="31" t="str">
        <f t="shared" si="1"/>
        <v/>
      </c>
      <c r="N93" s="20" t="str">
        <f t="shared" si="2"/>
        <v/>
      </c>
      <c r="O93" s="41" t="str">
        <f t="shared" si="10"/>
        <v/>
      </c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>
      <c r="A94" s="42" t="s">
        <v>217</v>
      </c>
      <c r="B94" s="21" t="s">
        <v>218</v>
      </c>
      <c r="C94" s="26">
        <v>8595558304622</v>
      </c>
      <c r="D94" s="26" t="s">
        <v>20</v>
      </c>
      <c r="E94" s="23">
        <v>6</v>
      </c>
      <c r="F94" s="23">
        <v>576</v>
      </c>
      <c r="G94" s="57" t="s">
        <v>21</v>
      </c>
      <c r="H94" s="24"/>
      <c r="I94" s="29">
        <v>899</v>
      </c>
      <c r="J94" s="28" t="str">
        <f t="shared" ref="J94:J160" si="11">IF($O$2 = 0,"",IF(G94 = "brutto",I94/1.21*(100-$O$2)/100,I94/1.21*(75)/100))</f>
        <v/>
      </c>
      <c r="K94" s="30" t="str">
        <f>IF(Tabulka36[[#This Row],[Sloupec9]] = "","",J94*1.21)</f>
        <v/>
      </c>
      <c r="L94" s="33"/>
      <c r="M94" s="31" t="str">
        <f t="shared" ref="M94:M160" si="12">IF(J94 = "",IF(L94 = "","",I94*L94/1.21),IF(L94 = "","",J94*L94))</f>
        <v/>
      </c>
      <c r="N94" s="20" t="str">
        <f t="shared" ref="N94:N160" si="13">IF(J94 = "",IF(L94 = "","",I94*L94),IF(L94 = "","",K94*L94))</f>
        <v/>
      </c>
      <c r="O94" s="41" t="str">
        <f t="shared" si="10"/>
        <v/>
      </c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>
      <c r="A95" s="42" t="s">
        <v>219</v>
      </c>
      <c r="B95" s="21" t="s">
        <v>220</v>
      </c>
      <c r="C95" s="26">
        <v>8595558304691</v>
      </c>
      <c r="D95" s="26" t="s">
        <v>20</v>
      </c>
      <c r="E95" s="23">
        <v>6</v>
      </c>
      <c r="F95" s="23">
        <v>576</v>
      </c>
      <c r="G95" s="57" t="s">
        <v>21</v>
      </c>
      <c r="H95" s="24" t="s">
        <v>67</v>
      </c>
      <c r="I95" s="29">
        <v>899</v>
      </c>
      <c r="J95" s="28" t="str">
        <f t="shared" si="11"/>
        <v/>
      </c>
      <c r="K95" s="30" t="str">
        <f>IF(Tabulka36[[#This Row],[Sloupec9]] = "","",J95*1.21)</f>
        <v/>
      </c>
      <c r="L95" s="33"/>
      <c r="M95" s="31" t="str">
        <f t="shared" si="12"/>
        <v/>
      </c>
      <c r="N95" s="20" t="str">
        <f t="shared" si="13"/>
        <v/>
      </c>
      <c r="O95" s="41" t="str">
        <f t="shared" si="10"/>
        <v xml:space="preserve">novinka </v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>
      <c r="A96" s="42" t="s">
        <v>221</v>
      </c>
      <c r="B96" s="21" t="s">
        <v>222</v>
      </c>
      <c r="C96" s="26">
        <v>8595558302505</v>
      </c>
      <c r="D96" s="26" t="s">
        <v>20</v>
      </c>
      <c r="E96" s="23">
        <v>6</v>
      </c>
      <c r="F96" s="23">
        <v>216</v>
      </c>
      <c r="G96" s="57" t="s">
        <v>21</v>
      </c>
      <c r="H96" s="24"/>
      <c r="I96" s="29">
        <v>699</v>
      </c>
      <c r="J96" s="28" t="str">
        <f t="shared" si="11"/>
        <v/>
      </c>
      <c r="K96" s="30" t="str">
        <f>IF(Tabulka36[[#This Row],[Sloupec9]] = "","",J96*1.21)</f>
        <v/>
      </c>
      <c r="L96" s="33"/>
      <c r="M96" s="31" t="str">
        <f t="shared" si="12"/>
        <v/>
      </c>
      <c r="N96" s="20" t="str">
        <f t="shared" si="13"/>
        <v/>
      </c>
      <c r="O96" s="41" t="str">
        <f t="shared" si="10"/>
        <v/>
      </c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>
      <c r="A97" s="42" t="s">
        <v>223</v>
      </c>
      <c r="B97" s="21" t="s">
        <v>224</v>
      </c>
      <c r="C97" s="26">
        <v>8595558303649</v>
      </c>
      <c r="D97" s="26" t="s">
        <v>36</v>
      </c>
      <c r="E97" s="23">
        <v>6</v>
      </c>
      <c r="F97" s="23">
        <v>150</v>
      </c>
      <c r="G97" s="57" t="s">
        <v>21</v>
      </c>
      <c r="H97" s="24"/>
      <c r="I97" s="29">
        <v>1699</v>
      </c>
      <c r="J97" s="28" t="str">
        <f t="shared" si="11"/>
        <v/>
      </c>
      <c r="K97" s="30" t="str">
        <f>IF(Tabulka36[[#This Row],[Sloupec9]] = "","",J97*1.21)</f>
        <v/>
      </c>
      <c r="L97" s="33"/>
      <c r="M97" s="31" t="str">
        <f t="shared" si="12"/>
        <v/>
      </c>
      <c r="N97" s="20" t="str">
        <f t="shared" si="13"/>
        <v/>
      </c>
      <c r="O97" s="41" t="str">
        <f t="shared" si="10"/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42" t="s">
        <v>225</v>
      </c>
      <c r="B98" s="21" t="s">
        <v>226</v>
      </c>
      <c r="C98" s="26">
        <v>8595558304196</v>
      </c>
      <c r="D98" s="26" t="s">
        <v>36</v>
      </c>
      <c r="E98" s="23">
        <v>6</v>
      </c>
      <c r="F98" s="23">
        <v>210</v>
      </c>
      <c r="G98" s="57" t="s">
        <v>21</v>
      </c>
      <c r="H98" s="24"/>
      <c r="I98" s="29">
        <v>1999</v>
      </c>
      <c r="J98" s="28" t="str">
        <f t="shared" si="11"/>
        <v/>
      </c>
      <c r="K98" s="30" t="str">
        <f>IF(Tabulka36[[#This Row],[Sloupec9]] = "","",J98*1.21)</f>
        <v/>
      </c>
      <c r="L98" s="33"/>
      <c r="M98" s="31" t="str">
        <f t="shared" si="12"/>
        <v/>
      </c>
      <c r="N98" s="20" t="str">
        <f t="shared" si="13"/>
        <v/>
      </c>
      <c r="O98" s="41" t="str">
        <f t="shared" si="10"/>
        <v/>
      </c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42" t="s">
        <v>227</v>
      </c>
      <c r="B99" s="21" t="s">
        <v>228</v>
      </c>
      <c r="C99" s="26">
        <v>8595558302680</v>
      </c>
      <c r="D99" s="26" t="s">
        <v>36</v>
      </c>
      <c r="E99" s="23">
        <v>6</v>
      </c>
      <c r="F99" s="23">
        <v>960</v>
      </c>
      <c r="G99" s="57" t="s">
        <v>21</v>
      </c>
      <c r="H99" s="24"/>
      <c r="I99" s="29">
        <v>299</v>
      </c>
      <c r="J99" s="28" t="str">
        <f t="shared" si="11"/>
        <v/>
      </c>
      <c r="K99" s="30" t="str">
        <f>IF(Tabulka36[[#This Row],[Sloupec9]] = "","",J99*1.21)</f>
        <v/>
      </c>
      <c r="L99" s="33"/>
      <c r="M99" s="31" t="str">
        <f t="shared" si="12"/>
        <v/>
      </c>
      <c r="N99" s="20" t="str">
        <f t="shared" si="13"/>
        <v/>
      </c>
      <c r="O99" s="41" t="str">
        <f t="shared" si="10"/>
        <v/>
      </c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42" t="s">
        <v>229</v>
      </c>
      <c r="B100" s="21" t="s">
        <v>230</v>
      </c>
      <c r="C100" s="26">
        <v>8595558303656</v>
      </c>
      <c r="D100" s="26" t="s">
        <v>36</v>
      </c>
      <c r="E100" s="23">
        <v>6</v>
      </c>
      <c r="F100" s="23">
        <v>150</v>
      </c>
      <c r="G100" s="57" t="s">
        <v>21</v>
      </c>
      <c r="H100" s="24"/>
      <c r="I100" s="29">
        <v>1199</v>
      </c>
      <c r="J100" s="28" t="str">
        <f t="shared" si="11"/>
        <v/>
      </c>
      <c r="K100" s="30" t="str">
        <f>IF(Tabulka36[[#This Row],[Sloupec9]] = "","",J100*1.21)</f>
        <v/>
      </c>
      <c r="L100" s="33"/>
      <c r="M100" s="31" t="str">
        <f t="shared" si="12"/>
        <v/>
      </c>
      <c r="N100" s="20" t="str">
        <f t="shared" si="13"/>
        <v/>
      </c>
      <c r="O100" s="41" t="str">
        <f t="shared" si="10"/>
        <v/>
      </c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42" t="s">
        <v>231</v>
      </c>
      <c r="B101" s="21" t="s">
        <v>232</v>
      </c>
      <c r="C101" s="26">
        <v>8595558304639</v>
      </c>
      <c r="D101" s="26" t="s">
        <v>36</v>
      </c>
      <c r="E101" s="23">
        <v>5</v>
      </c>
      <c r="F101" s="23">
        <v>960</v>
      </c>
      <c r="G101" s="57" t="s">
        <v>21</v>
      </c>
      <c r="H101" s="24" t="s">
        <v>233</v>
      </c>
      <c r="I101" s="29">
        <v>399</v>
      </c>
      <c r="J101" s="28" t="str">
        <f t="shared" si="11"/>
        <v/>
      </c>
      <c r="K101" s="30" t="str">
        <f>IF(Tabulka36[[#This Row],[Sloupec9]] = "","",J101*1.21)</f>
        <v/>
      </c>
      <c r="L101" s="33"/>
      <c r="M101" s="31" t="str">
        <f t="shared" si="12"/>
        <v/>
      </c>
      <c r="N101" s="20" t="str">
        <f t="shared" si="13"/>
        <v/>
      </c>
      <c r="O101" s="41" t="str">
        <f t="shared" si="10"/>
        <v xml:space="preserve">skladem od 43. týdne   novinka 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>
      <c r="A102" s="42" t="s">
        <v>234</v>
      </c>
      <c r="B102" s="21" t="s">
        <v>235</v>
      </c>
      <c r="C102" s="26">
        <v>8595558303915</v>
      </c>
      <c r="D102" s="26" t="s">
        <v>36</v>
      </c>
      <c r="E102" s="23">
        <v>5</v>
      </c>
      <c r="F102" s="23">
        <v>960</v>
      </c>
      <c r="G102" s="57" t="s">
        <v>21</v>
      </c>
      <c r="H102" s="24"/>
      <c r="I102" s="29">
        <v>399</v>
      </c>
      <c r="J102" s="28" t="str">
        <f t="shared" si="11"/>
        <v/>
      </c>
      <c r="K102" s="30" t="str">
        <f>IF(Tabulka36[[#This Row],[Sloupec9]] = "","",J102*1.21)</f>
        <v/>
      </c>
      <c r="L102" s="33"/>
      <c r="M102" s="31" t="str">
        <f t="shared" si="12"/>
        <v/>
      </c>
      <c r="N102" s="20" t="str">
        <f t="shared" si="13"/>
        <v/>
      </c>
      <c r="O102" s="41" t="str">
        <f t="shared" si="10"/>
        <v/>
      </c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42" t="s">
        <v>236</v>
      </c>
      <c r="B103" s="21" t="s">
        <v>237</v>
      </c>
      <c r="C103" s="26">
        <v>8595558304288</v>
      </c>
      <c r="D103" s="26" t="s">
        <v>36</v>
      </c>
      <c r="E103" s="23">
        <v>6</v>
      </c>
      <c r="F103" s="23">
        <v>234</v>
      </c>
      <c r="G103" s="57" t="s">
        <v>21</v>
      </c>
      <c r="H103" s="24"/>
      <c r="I103" s="29">
        <v>1199</v>
      </c>
      <c r="J103" s="28" t="str">
        <f t="shared" si="11"/>
        <v/>
      </c>
      <c r="K103" s="30" t="str">
        <f>IF(Tabulka36[[#This Row],[Sloupec9]] = "","",J103*1.21)</f>
        <v/>
      </c>
      <c r="L103" s="33"/>
      <c r="M103" s="31" t="str">
        <f t="shared" si="12"/>
        <v/>
      </c>
      <c r="N103" s="20" t="str">
        <f t="shared" si="13"/>
        <v/>
      </c>
      <c r="O103" s="41" t="str">
        <f t="shared" si="10"/>
        <v/>
      </c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>
      <c r="A104" s="42" t="s">
        <v>238</v>
      </c>
      <c r="B104" s="21" t="s">
        <v>239</v>
      </c>
      <c r="C104" s="26">
        <v>8595558303359</v>
      </c>
      <c r="D104" s="26" t="s">
        <v>36</v>
      </c>
      <c r="E104" s="23">
        <v>6</v>
      </c>
      <c r="F104" s="23">
        <v>180</v>
      </c>
      <c r="G104" s="57" t="s">
        <v>21</v>
      </c>
      <c r="H104" s="24"/>
      <c r="I104" s="29">
        <v>1299</v>
      </c>
      <c r="J104" s="28" t="str">
        <f t="shared" si="11"/>
        <v/>
      </c>
      <c r="K104" s="30" t="str">
        <f>IF(Tabulka36[[#This Row],[Sloupec9]] = "","",J104*1.21)</f>
        <v/>
      </c>
      <c r="L104" s="33"/>
      <c r="M104" s="31" t="str">
        <f t="shared" si="12"/>
        <v/>
      </c>
      <c r="N104" s="20" t="str">
        <f t="shared" si="13"/>
        <v/>
      </c>
      <c r="O104" s="41" t="str">
        <f t="shared" si="10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42" t="s">
        <v>240</v>
      </c>
      <c r="B105" s="21" t="s">
        <v>241</v>
      </c>
      <c r="C105" s="26">
        <v>8595558301669</v>
      </c>
      <c r="D105" s="26" t="s">
        <v>20</v>
      </c>
      <c r="E105" s="23">
        <v>12</v>
      </c>
      <c r="F105" s="23">
        <v>960</v>
      </c>
      <c r="G105" s="57" t="s">
        <v>21</v>
      </c>
      <c r="H105" s="24" t="s">
        <v>120</v>
      </c>
      <c r="I105" s="29">
        <v>379</v>
      </c>
      <c r="J105" s="28" t="str">
        <f t="shared" si="11"/>
        <v/>
      </c>
      <c r="K105" s="30" t="str">
        <f>IF(Tabulka36[[#This Row],[Sloupec9]] = "","",J105*1.21)</f>
        <v/>
      </c>
      <c r="L105" s="33"/>
      <c r="M105" s="31" t="str">
        <f t="shared" si="12"/>
        <v/>
      </c>
      <c r="N105" s="20" t="str">
        <f t="shared" si="13"/>
        <v/>
      </c>
      <c r="O105" s="41" t="str">
        <f t="shared" si="10"/>
        <v xml:space="preserve">opět skladem 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>
      <c r="A106" s="42" t="s">
        <v>242</v>
      </c>
      <c r="B106" s="21" t="s">
        <v>243</v>
      </c>
      <c r="C106" s="26">
        <v>8595558304523</v>
      </c>
      <c r="D106" s="26" t="s">
        <v>36</v>
      </c>
      <c r="E106" s="23">
        <v>6</v>
      </c>
      <c r="F106" s="49">
        <v>288</v>
      </c>
      <c r="G106" s="57" t="s">
        <v>21</v>
      </c>
      <c r="H106" s="24" t="s">
        <v>67</v>
      </c>
      <c r="I106" s="24">
        <v>899</v>
      </c>
      <c r="J106" s="47" t="str">
        <f>IF($O$2 = 0,"",IF(G106 = "brutto",I106/1.21*(100-$O$2)/100,I106/1.21*(75)/100))</f>
        <v/>
      </c>
      <c r="K106" s="48" t="str">
        <f>IF(Tabulka36[[#This Row],[Sloupec9]] = "","",J106*1.21)</f>
        <v/>
      </c>
      <c r="L106" s="33"/>
      <c r="M106" s="31" t="str">
        <f>IF(J106 = "",IF(L106 = "","",I106*L106/1.21),IF(L106 = "","",J106*L106))</f>
        <v/>
      </c>
      <c r="N106" s="20" t="str">
        <f>IF(J106 = "",IF(L106 = "","",I106*L106),IF(L106 = "","",K106*L106))</f>
        <v/>
      </c>
      <c r="O106" s="41" t="str">
        <f>IF(H106 = "","", H106)</f>
        <v xml:space="preserve">novinka 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>
      <c r="A107" s="42" t="s">
        <v>244</v>
      </c>
      <c r="B107" s="21" t="s">
        <v>245</v>
      </c>
      <c r="C107" s="26">
        <v>8595558303229</v>
      </c>
      <c r="D107" s="26" t="s">
        <v>36</v>
      </c>
      <c r="E107" s="23">
        <v>4</v>
      </c>
      <c r="F107" s="49">
        <v>120</v>
      </c>
      <c r="G107" s="57" t="s">
        <v>21</v>
      </c>
      <c r="H107" s="24" t="s">
        <v>82</v>
      </c>
      <c r="I107" s="24">
        <v>1299</v>
      </c>
      <c r="J107" s="47" t="str">
        <f>IF($O$2 = 0,"",IF(G107 = "brutto",I107/1.21*(100-$O$2)/100,I107/1.21*(75)/100))</f>
        <v/>
      </c>
      <c r="K107" s="48" t="str">
        <f>IF(Tabulka36[[#This Row],[Sloupec9]] = "","",J107*1.21)</f>
        <v/>
      </c>
      <c r="L107" s="33"/>
      <c r="M107" s="31" t="str">
        <f>IF(J107 = "",IF(L107 = "","",I107*L107/1.21),IF(L107 = "","",J107*L107))</f>
        <v/>
      </c>
      <c r="N107" s="20" t="str">
        <f>IF(J107 = "",IF(L107 = "","",I107*L107),IF(L107 = "","",K107*L107))</f>
        <v/>
      </c>
      <c r="O107" s="41" t="str">
        <f>IF(H107 = "","", H107)</f>
        <v xml:space="preserve">poslední kusy 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>
      <c r="A108" s="42" t="s">
        <v>246</v>
      </c>
      <c r="B108" s="21" t="s">
        <v>247</v>
      </c>
      <c r="C108" s="26">
        <v>91037273543</v>
      </c>
      <c r="D108" s="26" t="s">
        <v>248</v>
      </c>
      <c r="E108" s="23">
        <v>12</v>
      </c>
      <c r="F108" s="49">
        <v>960</v>
      </c>
      <c r="G108" s="57" t="s">
        <v>21</v>
      </c>
      <c r="H108" s="24"/>
      <c r="I108" s="24">
        <v>299</v>
      </c>
      <c r="J108" s="47" t="str">
        <f>IF($O$2 = 0,"",IF(G108 = "brutto",I108/1.21*(100-$O$2)/100,I108/1.21*(75)/100))</f>
        <v/>
      </c>
      <c r="K108" s="48" t="str">
        <f>IF(Tabulka36[[#This Row],[Sloupec9]] = "","",J108*1.21)</f>
        <v/>
      </c>
      <c r="L108" s="33"/>
      <c r="M108" s="31" t="str">
        <f>IF(J108 = "",IF(L108 = "","",I108*L108/1.21),IF(L108 = "","",J108*L108))</f>
        <v/>
      </c>
      <c r="N108" s="20" t="str">
        <f>IF(J108 = "",IF(L108 = "","",I108*L108),IF(L108 = "","",K108*L108))</f>
        <v/>
      </c>
      <c r="O108" s="41" t="str">
        <f>IF(H108 = "","", H108)</f>
        <v/>
      </c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>
      <c r="A109" s="42" t="s">
        <v>249</v>
      </c>
      <c r="B109" s="21" t="s">
        <v>250</v>
      </c>
      <c r="C109" s="26">
        <v>91037567628</v>
      </c>
      <c r="D109" s="26" t="s">
        <v>251</v>
      </c>
      <c r="E109" s="23">
        <v>8</v>
      </c>
      <c r="F109" s="23">
        <v>768</v>
      </c>
      <c r="G109" s="57" t="s">
        <v>21</v>
      </c>
      <c r="H109" s="24"/>
      <c r="I109" s="29">
        <v>299</v>
      </c>
      <c r="J109" s="28" t="str">
        <f t="shared" si="11"/>
        <v/>
      </c>
      <c r="K109" s="30" t="str">
        <f>IF(Tabulka36[[#This Row],[Sloupec9]] = "","",J109*1.21)</f>
        <v/>
      </c>
      <c r="L109" s="33"/>
      <c r="M109" s="31" t="str">
        <f t="shared" si="12"/>
        <v/>
      </c>
      <c r="N109" s="20" t="str">
        <f t="shared" si="13"/>
        <v/>
      </c>
      <c r="O109" s="41" t="str">
        <f t="shared" si="10"/>
        <v/>
      </c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>
      <c r="A110" s="42" t="s">
        <v>252</v>
      </c>
      <c r="B110" s="21" t="s">
        <v>253</v>
      </c>
      <c r="C110" s="26">
        <v>3558380058892</v>
      </c>
      <c r="D110" s="26" t="s">
        <v>248</v>
      </c>
      <c r="E110" s="23">
        <v>12</v>
      </c>
      <c r="F110" s="23">
        <v>960</v>
      </c>
      <c r="G110" s="57" t="s">
        <v>21</v>
      </c>
      <c r="H110" s="24"/>
      <c r="I110" s="29">
        <v>299</v>
      </c>
      <c r="J110" s="28" t="str">
        <f t="shared" si="11"/>
        <v/>
      </c>
      <c r="K110" s="30" t="str">
        <f>IF(Tabulka36[[#This Row],[Sloupec9]] = "","",J110*1.21)</f>
        <v/>
      </c>
      <c r="L110" s="33"/>
      <c r="M110" s="31" t="str">
        <f t="shared" si="12"/>
        <v/>
      </c>
      <c r="N110" s="20" t="str">
        <f t="shared" si="13"/>
        <v/>
      </c>
      <c r="O110" s="41" t="str">
        <f t="shared" si="10"/>
        <v/>
      </c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42" t="s">
        <v>254</v>
      </c>
      <c r="B111" s="21" t="s">
        <v>255</v>
      </c>
      <c r="C111" s="26">
        <v>602573199046</v>
      </c>
      <c r="D111" s="26" t="s">
        <v>248</v>
      </c>
      <c r="E111" s="23">
        <v>24</v>
      </c>
      <c r="F111" s="23">
        <v>960</v>
      </c>
      <c r="G111" s="57" t="s">
        <v>21</v>
      </c>
      <c r="H111" s="24" t="s">
        <v>82</v>
      </c>
      <c r="I111" s="29">
        <v>99</v>
      </c>
      <c r="J111" s="28" t="str">
        <f t="shared" si="11"/>
        <v/>
      </c>
      <c r="K111" s="30" t="str">
        <f>IF(Tabulka36[[#This Row],[Sloupec9]] = "","",J111*1.21)</f>
        <v/>
      </c>
      <c r="L111" s="33"/>
      <c r="M111" s="31" t="str">
        <f t="shared" si="12"/>
        <v/>
      </c>
      <c r="N111" s="20" t="str">
        <f t="shared" si="13"/>
        <v/>
      </c>
      <c r="O111" s="41" t="str">
        <f t="shared" si="10"/>
        <v xml:space="preserve">poslední kusy 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>
      <c r="A112" s="42" t="s">
        <v>256</v>
      </c>
      <c r="B112" s="21" t="s">
        <v>257</v>
      </c>
      <c r="C112" s="26">
        <v>91037843487</v>
      </c>
      <c r="D112" s="26" t="s">
        <v>248</v>
      </c>
      <c r="E112" s="23">
        <v>24</v>
      </c>
      <c r="F112" s="23">
        <v>960</v>
      </c>
      <c r="G112" s="57" t="s">
        <v>21</v>
      </c>
      <c r="H112" s="24" t="s">
        <v>82</v>
      </c>
      <c r="I112" s="29">
        <v>99</v>
      </c>
      <c r="J112" s="28" t="str">
        <f t="shared" si="11"/>
        <v/>
      </c>
      <c r="K112" s="30" t="str">
        <f>IF(Tabulka36[[#This Row],[Sloupec9]] = "","",J112*1.21)</f>
        <v/>
      </c>
      <c r="L112" s="33"/>
      <c r="M112" s="31" t="str">
        <f t="shared" si="12"/>
        <v/>
      </c>
      <c r="N112" s="20" t="str">
        <f t="shared" si="13"/>
        <v/>
      </c>
      <c r="O112" s="41" t="str">
        <f t="shared" si="10"/>
        <v xml:space="preserve">poslední kusy 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>
      <c r="A113" s="42" t="s">
        <v>258</v>
      </c>
      <c r="B113" s="21" t="s">
        <v>259</v>
      </c>
      <c r="C113" s="26">
        <v>91037567482</v>
      </c>
      <c r="D113" s="26" t="s">
        <v>248</v>
      </c>
      <c r="E113" s="23">
        <v>24</v>
      </c>
      <c r="F113" s="23">
        <v>960</v>
      </c>
      <c r="G113" s="57" t="s">
        <v>21</v>
      </c>
      <c r="H113" s="24" t="s">
        <v>82</v>
      </c>
      <c r="I113" s="29">
        <v>99</v>
      </c>
      <c r="J113" s="28" t="str">
        <f t="shared" si="11"/>
        <v/>
      </c>
      <c r="K113" s="30" t="str">
        <f>IF(Tabulka36[[#This Row],[Sloupec9]] = "","",J113*1.21)</f>
        <v/>
      </c>
      <c r="L113" s="33"/>
      <c r="M113" s="31" t="str">
        <f t="shared" si="12"/>
        <v/>
      </c>
      <c r="N113" s="20" t="str">
        <f t="shared" si="13"/>
        <v/>
      </c>
      <c r="O113" s="41" t="str">
        <f t="shared" si="10"/>
        <v xml:space="preserve">poslední kusy 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42" t="s">
        <v>260</v>
      </c>
      <c r="B114" s="21" t="s">
        <v>261</v>
      </c>
      <c r="C114" s="26">
        <v>91037843500</v>
      </c>
      <c r="D114" s="26" t="s">
        <v>248</v>
      </c>
      <c r="E114" s="23">
        <v>24</v>
      </c>
      <c r="F114" s="23">
        <v>960</v>
      </c>
      <c r="G114" s="57" t="s">
        <v>21</v>
      </c>
      <c r="H114" s="24" t="s">
        <v>82</v>
      </c>
      <c r="I114" s="29">
        <v>99</v>
      </c>
      <c r="J114" s="28" t="str">
        <f t="shared" si="11"/>
        <v/>
      </c>
      <c r="K114" s="30" t="str">
        <f>IF(Tabulka36[[#This Row],[Sloupec9]] = "","",J114*1.21)</f>
        <v/>
      </c>
      <c r="L114" s="33"/>
      <c r="M114" s="31" t="str">
        <f t="shared" si="12"/>
        <v/>
      </c>
      <c r="N114" s="20" t="str">
        <f t="shared" si="13"/>
        <v/>
      </c>
      <c r="O114" s="41" t="str">
        <f t="shared" si="10"/>
        <v xml:space="preserve">poslední kusy 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>
      <c r="A115" s="42" t="s">
        <v>262</v>
      </c>
      <c r="B115" s="21" t="s">
        <v>263</v>
      </c>
      <c r="C115" s="26">
        <v>91037843821</v>
      </c>
      <c r="D115" s="26" t="s">
        <v>248</v>
      </c>
      <c r="E115" s="23">
        <v>24</v>
      </c>
      <c r="F115" s="23">
        <v>960</v>
      </c>
      <c r="G115" s="57" t="s">
        <v>21</v>
      </c>
      <c r="H115" s="24" t="s">
        <v>82</v>
      </c>
      <c r="I115" s="29">
        <v>99</v>
      </c>
      <c r="J115" s="28" t="str">
        <f t="shared" si="11"/>
        <v/>
      </c>
      <c r="K115" s="30" t="str">
        <f>IF(Tabulka36[[#This Row],[Sloupec9]] = "","",J115*1.21)</f>
        <v/>
      </c>
      <c r="L115" s="33"/>
      <c r="M115" s="31" t="str">
        <f t="shared" si="12"/>
        <v/>
      </c>
      <c r="N115" s="20" t="str">
        <f t="shared" si="13"/>
        <v/>
      </c>
      <c r="O115" s="41" t="str">
        <f t="shared" si="10"/>
        <v xml:space="preserve">poslední kusy 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42" t="s">
        <v>264</v>
      </c>
      <c r="B116" s="21" t="s">
        <v>265</v>
      </c>
      <c r="C116" s="26">
        <v>602573199008</v>
      </c>
      <c r="D116" s="26" t="s">
        <v>248</v>
      </c>
      <c r="E116" s="23">
        <v>24</v>
      </c>
      <c r="F116" s="23">
        <v>960</v>
      </c>
      <c r="G116" s="57" t="s">
        <v>21</v>
      </c>
      <c r="H116" s="24"/>
      <c r="I116" s="29">
        <v>99</v>
      </c>
      <c r="J116" s="28" t="str">
        <f t="shared" si="11"/>
        <v/>
      </c>
      <c r="K116" s="30" t="str">
        <f>IF(Tabulka36[[#This Row],[Sloupec9]] = "","",J116*1.21)</f>
        <v/>
      </c>
      <c r="L116" s="33"/>
      <c r="M116" s="31" t="str">
        <f t="shared" si="12"/>
        <v/>
      </c>
      <c r="N116" s="20" t="str">
        <f t="shared" si="13"/>
        <v/>
      </c>
      <c r="O116" s="41" t="str">
        <f t="shared" si="10"/>
        <v/>
      </c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>
      <c r="A117" s="42" t="s">
        <v>266</v>
      </c>
      <c r="B117" s="21" t="s">
        <v>267</v>
      </c>
      <c r="C117" s="26">
        <v>91037567444</v>
      </c>
      <c r="D117" s="26" t="s">
        <v>248</v>
      </c>
      <c r="E117" s="23">
        <v>24</v>
      </c>
      <c r="F117" s="23">
        <v>960</v>
      </c>
      <c r="G117" s="57" t="s">
        <v>21</v>
      </c>
      <c r="H117" s="24" t="s">
        <v>82</v>
      </c>
      <c r="I117" s="29">
        <v>99</v>
      </c>
      <c r="J117" s="28" t="str">
        <f t="shared" si="11"/>
        <v/>
      </c>
      <c r="K117" s="30" t="str">
        <f>IF(Tabulka36[[#This Row],[Sloupec9]] = "","",J117*1.21)</f>
        <v/>
      </c>
      <c r="L117" s="33"/>
      <c r="M117" s="31" t="str">
        <f t="shared" si="12"/>
        <v/>
      </c>
      <c r="N117" s="20" t="str">
        <f t="shared" si="13"/>
        <v/>
      </c>
      <c r="O117" s="41" t="str">
        <f t="shared" si="10"/>
        <v xml:space="preserve">poslední kusy 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42" t="s">
        <v>268</v>
      </c>
      <c r="B118" s="21" t="s">
        <v>269</v>
      </c>
      <c r="C118" s="26">
        <v>3558380058854</v>
      </c>
      <c r="D118" s="26" t="s">
        <v>248</v>
      </c>
      <c r="E118" s="23">
        <v>12</v>
      </c>
      <c r="F118" s="23">
        <v>960</v>
      </c>
      <c r="G118" s="57" t="s">
        <v>21</v>
      </c>
      <c r="H118" s="24"/>
      <c r="I118" s="29">
        <v>299</v>
      </c>
      <c r="J118" s="28" t="str">
        <f t="shared" si="11"/>
        <v/>
      </c>
      <c r="K118" s="30" t="str">
        <f>IF(Tabulka36[[#This Row],[Sloupec9]] = "","",J118*1.21)</f>
        <v/>
      </c>
      <c r="L118" s="33"/>
      <c r="M118" s="31" t="str">
        <f t="shared" si="12"/>
        <v/>
      </c>
      <c r="N118" s="20" t="str">
        <f t="shared" si="13"/>
        <v/>
      </c>
      <c r="O118" s="41" t="str">
        <f t="shared" si="10"/>
        <v/>
      </c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42" t="s">
        <v>270</v>
      </c>
      <c r="B119" s="21" t="s">
        <v>271</v>
      </c>
      <c r="C119" s="26">
        <v>91037273567</v>
      </c>
      <c r="D119" s="26" t="s">
        <v>248</v>
      </c>
      <c r="E119" s="23">
        <v>12</v>
      </c>
      <c r="F119" s="23">
        <v>960</v>
      </c>
      <c r="G119" s="57" t="s">
        <v>21</v>
      </c>
      <c r="H119" s="24" t="s">
        <v>82</v>
      </c>
      <c r="I119" s="29">
        <v>299</v>
      </c>
      <c r="J119" s="28" t="str">
        <f t="shared" si="11"/>
        <v/>
      </c>
      <c r="K119" s="30" t="str">
        <f>IF(Tabulka36[[#This Row],[Sloupec9]] = "","",J119*1.21)</f>
        <v/>
      </c>
      <c r="L119" s="33"/>
      <c r="M119" s="31" t="str">
        <f t="shared" si="12"/>
        <v/>
      </c>
      <c r="N119" s="20" t="str">
        <f t="shared" si="13"/>
        <v/>
      </c>
      <c r="O119" s="41" t="str">
        <f t="shared" si="10"/>
        <v xml:space="preserve">poslední kusy 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42" t="s">
        <v>272</v>
      </c>
      <c r="B120" s="21" t="s">
        <v>273</v>
      </c>
      <c r="C120" s="26">
        <v>8595558303069</v>
      </c>
      <c r="D120" s="26" t="s">
        <v>20</v>
      </c>
      <c r="E120" s="23">
        <v>6</v>
      </c>
      <c r="F120" s="23">
        <v>288</v>
      </c>
      <c r="G120" s="57" t="s">
        <v>21</v>
      </c>
      <c r="H120" s="24" t="s">
        <v>82</v>
      </c>
      <c r="I120" s="29">
        <v>749</v>
      </c>
      <c r="J120" s="28" t="str">
        <f t="shared" si="11"/>
        <v/>
      </c>
      <c r="K120" s="30" t="str">
        <f>IF(Tabulka36[[#This Row],[Sloupec9]] = "","",J120*1.21)</f>
        <v/>
      </c>
      <c r="L120" s="33"/>
      <c r="M120" s="31" t="str">
        <f t="shared" si="12"/>
        <v/>
      </c>
      <c r="N120" s="20" t="str">
        <f t="shared" si="13"/>
        <v/>
      </c>
      <c r="O120" s="41" t="str">
        <f t="shared" si="10"/>
        <v xml:space="preserve">poslední kusy 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>
      <c r="A121" s="42" t="s">
        <v>274</v>
      </c>
      <c r="B121" s="21" t="s">
        <v>275</v>
      </c>
      <c r="C121" s="26">
        <v>8595558303687</v>
      </c>
      <c r="D121" s="26" t="s">
        <v>20</v>
      </c>
      <c r="E121" s="23">
        <v>6</v>
      </c>
      <c r="F121" s="23">
        <v>288</v>
      </c>
      <c r="G121" s="57" t="s">
        <v>21</v>
      </c>
      <c r="H121" s="24"/>
      <c r="I121" s="29">
        <v>749</v>
      </c>
      <c r="J121" s="28" t="str">
        <f t="shared" si="11"/>
        <v/>
      </c>
      <c r="K121" s="30" t="str">
        <f>IF(Tabulka36[[#This Row],[Sloupec9]] = "","",J121*1.21)</f>
        <v/>
      </c>
      <c r="L121" s="33"/>
      <c r="M121" s="31" t="str">
        <f t="shared" si="12"/>
        <v/>
      </c>
      <c r="N121" s="20" t="str">
        <f t="shared" si="13"/>
        <v/>
      </c>
      <c r="O121" s="41" t="str">
        <f t="shared" si="10"/>
        <v/>
      </c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>
      <c r="A122" s="42" t="s">
        <v>276</v>
      </c>
      <c r="B122" s="21" t="s">
        <v>277</v>
      </c>
      <c r="C122" s="26">
        <v>8595558303311</v>
      </c>
      <c r="D122" s="26" t="s">
        <v>20</v>
      </c>
      <c r="E122" s="23">
        <v>6</v>
      </c>
      <c r="F122" s="23">
        <v>210</v>
      </c>
      <c r="G122" s="57" t="s">
        <v>21</v>
      </c>
      <c r="H122" s="24"/>
      <c r="I122" s="29">
        <v>1199</v>
      </c>
      <c r="J122" s="28" t="str">
        <f t="shared" si="11"/>
        <v/>
      </c>
      <c r="K122" s="30" t="str">
        <f>IF(Tabulka36[[#This Row],[Sloupec9]] = "","",J122*1.21)</f>
        <v/>
      </c>
      <c r="L122" s="33"/>
      <c r="M122" s="31" t="str">
        <f t="shared" si="12"/>
        <v/>
      </c>
      <c r="N122" s="20" t="str">
        <f t="shared" si="13"/>
        <v/>
      </c>
      <c r="O122" s="41" t="str">
        <f t="shared" si="10"/>
        <v/>
      </c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42" t="s">
        <v>278</v>
      </c>
      <c r="B123" s="21" t="s">
        <v>279</v>
      </c>
      <c r="C123" s="26">
        <v>8595558301188</v>
      </c>
      <c r="D123" s="26" t="s">
        <v>20</v>
      </c>
      <c r="E123" s="23">
        <v>12</v>
      </c>
      <c r="F123" s="23">
        <v>960</v>
      </c>
      <c r="G123" s="57" t="s">
        <v>21</v>
      </c>
      <c r="H123" s="24"/>
      <c r="I123" s="29">
        <v>279</v>
      </c>
      <c r="J123" s="28" t="str">
        <f t="shared" si="11"/>
        <v/>
      </c>
      <c r="K123" s="30" t="str">
        <f>IF(Tabulka36[[#This Row],[Sloupec9]] = "","",J123*1.21)</f>
        <v/>
      </c>
      <c r="L123" s="33"/>
      <c r="M123" s="31" t="str">
        <f t="shared" si="12"/>
        <v/>
      </c>
      <c r="N123" s="20" t="str">
        <f t="shared" si="13"/>
        <v/>
      </c>
      <c r="O123" s="41" t="str">
        <f t="shared" si="10"/>
        <v/>
      </c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>
      <c r="A124" s="42" t="s">
        <v>280</v>
      </c>
      <c r="B124" s="21" t="s">
        <v>281</v>
      </c>
      <c r="C124" s="26">
        <v>8595558303700</v>
      </c>
      <c r="D124" s="26" t="s">
        <v>36</v>
      </c>
      <c r="E124" s="23">
        <v>40</v>
      </c>
      <c r="F124" s="23">
        <v>200</v>
      </c>
      <c r="G124" s="57" t="s">
        <v>21</v>
      </c>
      <c r="H124" s="24" t="s">
        <v>82</v>
      </c>
      <c r="I124" s="29">
        <v>159</v>
      </c>
      <c r="J124" s="28" t="str">
        <f t="shared" si="11"/>
        <v/>
      </c>
      <c r="K124" s="30" t="str">
        <f>IF(Tabulka36[[#This Row],[Sloupec9]] = "","",J124*1.21)</f>
        <v/>
      </c>
      <c r="L124" s="33"/>
      <c r="M124" s="31" t="str">
        <f t="shared" si="12"/>
        <v/>
      </c>
      <c r="N124" s="20" t="str">
        <f t="shared" si="13"/>
        <v/>
      </c>
      <c r="O124" s="41" t="str">
        <f t="shared" si="10"/>
        <v xml:space="preserve">poslední kusy 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>
      <c r="A125" s="42" t="s">
        <v>282</v>
      </c>
      <c r="B125" s="21" t="s">
        <v>283</v>
      </c>
      <c r="C125" s="26">
        <v>8595558303717</v>
      </c>
      <c r="D125" s="26" t="s">
        <v>36</v>
      </c>
      <c r="E125" s="23">
        <v>40</v>
      </c>
      <c r="F125" s="23">
        <v>200</v>
      </c>
      <c r="G125" s="57" t="s">
        <v>21</v>
      </c>
      <c r="H125" s="24" t="s">
        <v>82</v>
      </c>
      <c r="I125" s="29">
        <v>159</v>
      </c>
      <c r="J125" s="28" t="str">
        <f t="shared" si="11"/>
        <v/>
      </c>
      <c r="K125" s="30" t="str">
        <f>IF(Tabulka36[[#This Row],[Sloupec9]] = "","",J125*1.21)</f>
        <v/>
      </c>
      <c r="L125" s="33"/>
      <c r="M125" s="31" t="str">
        <f t="shared" si="12"/>
        <v/>
      </c>
      <c r="N125" s="20" t="str">
        <f t="shared" si="13"/>
        <v/>
      </c>
      <c r="O125" s="41" t="str">
        <f t="shared" si="10"/>
        <v xml:space="preserve">poslední kusy 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>
      <c r="A126" s="42" t="s">
        <v>284</v>
      </c>
      <c r="B126" s="21" t="s">
        <v>285</v>
      </c>
      <c r="C126" s="26">
        <v>8595558302185</v>
      </c>
      <c r="D126" s="26" t="s">
        <v>20</v>
      </c>
      <c r="E126" s="23">
        <v>6</v>
      </c>
      <c r="F126" s="23">
        <v>252</v>
      </c>
      <c r="G126" s="57" t="s">
        <v>21</v>
      </c>
      <c r="H126" s="24"/>
      <c r="I126" s="29">
        <v>499</v>
      </c>
      <c r="J126" s="28" t="str">
        <f t="shared" si="11"/>
        <v/>
      </c>
      <c r="K126" s="30" t="str">
        <f>IF(Tabulka36[[#This Row],[Sloupec9]] = "","",J126*1.21)</f>
        <v/>
      </c>
      <c r="L126" s="33"/>
      <c r="M126" s="31" t="str">
        <f t="shared" si="12"/>
        <v/>
      </c>
      <c r="N126" s="20" t="str">
        <f t="shared" si="13"/>
        <v/>
      </c>
      <c r="O126" s="41" t="str">
        <f t="shared" si="10"/>
        <v/>
      </c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42" t="s">
        <v>286</v>
      </c>
      <c r="B127" s="21" t="s">
        <v>287</v>
      </c>
      <c r="C127" s="26">
        <v>8595558300594</v>
      </c>
      <c r="D127" s="26" t="s">
        <v>248</v>
      </c>
      <c r="E127" s="23">
        <v>6</v>
      </c>
      <c r="F127" s="23">
        <v>396</v>
      </c>
      <c r="G127" s="57" t="s">
        <v>21</v>
      </c>
      <c r="H127" s="24"/>
      <c r="I127" s="29">
        <v>699</v>
      </c>
      <c r="J127" s="28" t="str">
        <f t="shared" si="11"/>
        <v/>
      </c>
      <c r="K127" s="30" t="str">
        <f>IF(Tabulka36[[#This Row],[Sloupec9]] = "","",J127*1.21)</f>
        <v/>
      </c>
      <c r="L127" s="33"/>
      <c r="M127" s="31" t="str">
        <f t="shared" si="12"/>
        <v/>
      </c>
      <c r="N127" s="20" t="str">
        <f t="shared" si="13"/>
        <v/>
      </c>
      <c r="O127" s="41" t="str">
        <f t="shared" si="10"/>
        <v/>
      </c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>
      <c r="A128" s="42" t="s">
        <v>288</v>
      </c>
      <c r="B128" s="21" t="s">
        <v>289</v>
      </c>
      <c r="C128" s="26">
        <v>8595558300785</v>
      </c>
      <c r="D128" s="26" t="s">
        <v>248</v>
      </c>
      <c r="E128" s="23">
        <v>8</v>
      </c>
      <c r="F128" s="23">
        <v>960</v>
      </c>
      <c r="G128" s="57" t="s">
        <v>21</v>
      </c>
      <c r="H128" s="24"/>
      <c r="I128" s="29">
        <v>299</v>
      </c>
      <c r="J128" s="28" t="str">
        <f t="shared" si="11"/>
        <v/>
      </c>
      <c r="K128" s="30" t="str">
        <f>IF(Tabulka36[[#This Row],[Sloupec9]] = "","",J128*1.21)</f>
        <v/>
      </c>
      <c r="L128" s="33"/>
      <c r="M128" s="31" t="str">
        <f t="shared" si="12"/>
        <v/>
      </c>
      <c r="N128" s="20" t="str">
        <f t="shared" si="13"/>
        <v/>
      </c>
      <c r="O128" s="41" t="str">
        <f t="shared" si="10"/>
        <v/>
      </c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>
      <c r="A129" s="42" t="s">
        <v>290</v>
      </c>
      <c r="B129" s="21" t="s">
        <v>291</v>
      </c>
      <c r="C129" s="26">
        <v>8595558301065</v>
      </c>
      <c r="D129" s="26" t="s">
        <v>248</v>
      </c>
      <c r="E129" s="23">
        <v>6</v>
      </c>
      <c r="F129" s="23">
        <v>324</v>
      </c>
      <c r="G129" s="57" t="s">
        <v>21</v>
      </c>
      <c r="H129" s="24" t="s">
        <v>292</v>
      </c>
      <c r="I129" s="29">
        <v>699</v>
      </c>
      <c r="J129" s="28" t="str">
        <f t="shared" si="11"/>
        <v/>
      </c>
      <c r="K129" s="30" t="str">
        <f>IF(Tabulka36[[#This Row],[Sloupec9]] = "","",J129*1.21)</f>
        <v/>
      </c>
      <c r="L129" s="33"/>
      <c r="M129" s="31" t="str">
        <f t="shared" si="12"/>
        <v/>
      </c>
      <c r="N129" s="20" t="str">
        <f t="shared" si="13"/>
        <v/>
      </c>
      <c r="O129" s="41" t="str">
        <f t="shared" si="10"/>
        <v xml:space="preserve">opět skladem od 38. týdne 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>
      <c r="A130" s="42" t="s">
        <v>293</v>
      </c>
      <c r="B130" s="21" t="s">
        <v>294</v>
      </c>
      <c r="C130" s="26">
        <v>8595558303571</v>
      </c>
      <c r="D130" s="26" t="s">
        <v>248</v>
      </c>
      <c r="E130" s="23">
        <v>6</v>
      </c>
      <c r="F130" s="23">
        <v>540</v>
      </c>
      <c r="G130" s="57" t="s">
        <v>21</v>
      </c>
      <c r="H130" s="24"/>
      <c r="I130" s="29">
        <v>499</v>
      </c>
      <c r="J130" s="28" t="str">
        <f t="shared" si="11"/>
        <v/>
      </c>
      <c r="K130" s="30" t="str">
        <f>IF(Tabulka36[[#This Row],[Sloupec9]] = "","",J130*1.21)</f>
        <v/>
      </c>
      <c r="L130" s="33"/>
      <c r="M130" s="31" t="str">
        <f t="shared" si="12"/>
        <v/>
      </c>
      <c r="N130" s="20" t="str">
        <f t="shared" si="13"/>
        <v/>
      </c>
      <c r="O130" s="41" t="str">
        <f t="shared" si="10"/>
        <v/>
      </c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>
      <c r="A131" s="42" t="s">
        <v>295</v>
      </c>
      <c r="B131" s="21" t="s">
        <v>296</v>
      </c>
      <c r="C131" s="26">
        <v>8595558301256</v>
      </c>
      <c r="D131" s="26" t="s">
        <v>20</v>
      </c>
      <c r="E131" s="23">
        <v>8</v>
      </c>
      <c r="F131" s="23">
        <v>960</v>
      </c>
      <c r="G131" s="57" t="s">
        <v>21</v>
      </c>
      <c r="H131" s="24" t="s">
        <v>292</v>
      </c>
      <c r="I131" s="29">
        <v>349</v>
      </c>
      <c r="J131" s="28" t="str">
        <f t="shared" si="11"/>
        <v/>
      </c>
      <c r="K131" s="30" t="str">
        <f>IF(Tabulka36[[#This Row],[Sloupec9]] = "","",J131*1.21)</f>
        <v/>
      </c>
      <c r="L131" s="33"/>
      <c r="M131" s="31" t="str">
        <f t="shared" si="12"/>
        <v/>
      </c>
      <c r="N131" s="20" t="str">
        <f t="shared" si="13"/>
        <v/>
      </c>
      <c r="O131" s="41" t="str">
        <f t="shared" si="10"/>
        <v xml:space="preserve">opět skladem od 38. týdne 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>
      <c r="A132" s="42" t="s">
        <v>297</v>
      </c>
      <c r="B132" s="21" t="s">
        <v>298</v>
      </c>
      <c r="C132" s="26">
        <v>8595558302451</v>
      </c>
      <c r="D132" s="26" t="s">
        <v>248</v>
      </c>
      <c r="E132" s="23">
        <v>6</v>
      </c>
      <c r="F132" s="23">
        <v>270</v>
      </c>
      <c r="G132" s="57" t="s">
        <v>21</v>
      </c>
      <c r="H132" s="24" t="s">
        <v>292</v>
      </c>
      <c r="I132" s="29">
        <v>799</v>
      </c>
      <c r="J132" s="28" t="str">
        <f t="shared" si="11"/>
        <v/>
      </c>
      <c r="K132" s="30" t="str">
        <f>IF(Tabulka36[[#This Row],[Sloupec9]] = "","",J132*1.21)</f>
        <v/>
      </c>
      <c r="L132" s="33"/>
      <c r="M132" s="31" t="str">
        <f t="shared" si="12"/>
        <v/>
      </c>
      <c r="N132" s="20" t="str">
        <f t="shared" si="13"/>
        <v/>
      </c>
      <c r="O132" s="41" t="str">
        <f t="shared" si="10"/>
        <v xml:space="preserve">opět skladem od 38. týdne 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>
      <c r="A133" s="42" t="s">
        <v>299</v>
      </c>
      <c r="B133" s="21" t="s">
        <v>300</v>
      </c>
      <c r="C133" s="26">
        <v>8595558305018</v>
      </c>
      <c r="D133" s="26" t="s">
        <v>248</v>
      </c>
      <c r="E133" s="23">
        <v>6</v>
      </c>
      <c r="F133" s="23">
        <v>324</v>
      </c>
      <c r="G133" s="57" t="s">
        <v>21</v>
      </c>
      <c r="H133" s="24" t="s">
        <v>301</v>
      </c>
      <c r="I133" s="29">
        <v>699</v>
      </c>
      <c r="J133" s="28" t="str">
        <f t="shared" si="11"/>
        <v/>
      </c>
      <c r="K133" s="30" t="str">
        <f>IF(Tabulka36[[#This Row],[Sloupec9]] = "","",J133*1.21)</f>
        <v/>
      </c>
      <c r="L133" s="33"/>
      <c r="M133" s="31" t="str">
        <f t="shared" si="12"/>
        <v/>
      </c>
      <c r="N133" s="20" t="str">
        <f t="shared" si="13"/>
        <v/>
      </c>
      <c r="O133" s="41" t="str">
        <f t="shared" si="10"/>
        <v xml:space="preserve">skladem od 38. týdne   novinka 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42" t="s">
        <v>302</v>
      </c>
      <c r="B134" s="21" t="s">
        <v>303</v>
      </c>
      <c r="C134" s="26">
        <v>8595558305025</v>
      </c>
      <c r="D134" s="26" t="s">
        <v>248</v>
      </c>
      <c r="E134" s="23">
        <v>6</v>
      </c>
      <c r="F134" s="23">
        <v>480</v>
      </c>
      <c r="G134" s="57" t="s">
        <v>21</v>
      </c>
      <c r="H134" s="24" t="s">
        <v>301</v>
      </c>
      <c r="I134" s="29">
        <v>499</v>
      </c>
      <c r="J134" s="28" t="str">
        <f t="shared" si="11"/>
        <v/>
      </c>
      <c r="K134" s="30" t="str">
        <f>IF(Tabulka36[[#This Row],[Sloupec9]] = "","",J134*1.21)</f>
        <v/>
      </c>
      <c r="L134" s="33"/>
      <c r="M134" s="31" t="str">
        <f t="shared" si="12"/>
        <v/>
      </c>
      <c r="N134" s="20" t="str">
        <f t="shared" si="13"/>
        <v/>
      </c>
      <c r="O134" s="41" t="str">
        <f t="shared" si="10"/>
        <v xml:space="preserve">skladem od 38. týdne   novinka 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>
      <c r="A135" s="42" t="s">
        <v>304</v>
      </c>
      <c r="B135" s="21" t="s">
        <v>305</v>
      </c>
      <c r="C135" s="26">
        <v>8595558303540</v>
      </c>
      <c r="D135" s="26" t="s">
        <v>248</v>
      </c>
      <c r="E135" s="23">
        <v>6</v>
      </c>
      <c r="F135" s="23">
        <v>324</v>
      </c>
      <c r="G135" s="57" t="s">
        <v>21</v>
      </c>
      <c r="H135" s="24"/>
      <c r="I135" s="29">
        <v>699</v>
      </c>
      <c r="J135" s="28" t="str">
        <f t="shared" si="11"/>
        <v/>
      </c>
      <c r="K135" s="30" t="str">
        <f>IF(Tabulka36[[#This Row],[Sloupec9]] = "","",J135*1.21)</f>
        <v/>
      </c>
      <c r="L135" s="33"/>
      <c r="M135" s="31" t="str">
        <f t="shared" si="12"/>
        <v/>
      </c>
      <c r="N135" s="20" t="str">
        <f t="shared" si="13"/>
        <v/>
      </c>
      <c r="O135" s="41" t="str">
        <f t="shared" ref="O135:O233" si="14">IF(H135 = "","", H135)</f>
        <v/>
      </c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42" t="s">
        <v>306</v>
      </c>
      <c r="B136" s="21" t="s">
        <v>307</v>
      </c>
      <c r="C136" s="26">
        <v>8595558302086</v>
      </c>
      <c r="D136" s="26" t="s">
        <v>248</v>
      </c>
      <c r="E136" s="23">
        <v>12</v>
      </c>
      <c r="F136" s="23">
        <v>960</v>
      </c>
      <c r="G136" s="57" t="s">
        <v>21</v>
      </c>
      <c r="H136" s="24"/>
      <c r="I136" s="29">
        <v>349</v>
      </c>
      <c r="J136" s="28" t="str">
        <f t="shared" si="11"/>
        <v/>
      </c>
      <c r="K136" s="30" t="str">
        <f>IF(Tabulka36[[#This Row],[Sloupec9]] = "","",J136*1.21)</f>
        <v/>
      </c>
      <c r="L136" s="33"/>
      <c r="M136" s="31" t="str">
        <f t="shared" si="12"/>
        <v/>
      </c>
      <c r="N136" s="20" t="str">
        <f t="shared" si="13"/>
        <v/>
      </c>
      <c r="O136" s="41" t="str">
        <f t="shared" si="14"/>
        <v/>
      </c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>
      <c r="A137" s="42" t="s">
        <v>308</v>
      </c>
      <c r="B137" s="21" t="s">
        <v>309</v>
      </c>
      <c r="C137" s="26">
        <v>8595558301072</v>
      </c>
      <c r="D137" s="26" t="s">
        <v>248</v>
      </c>
      <c r="E137" s="23">
        <v>12</v>
      </c>
      <c r="F137" s="23">
        <v>960</v>
      </c>
      <c r="G137" s="57" t="s">
        <v>21</v>
      </c>
      <c r="H137" s="24"/>
      <c r="I137" s="29">
        <v>349</v>
      </c>
      <c r="J137" s="28" t="str">
        <f t="shared" si="11"/>
        <v/>
      </c>
      <c r="K137" s="30" t="str">
        <f>IF(Tabulka36[[#This Row],[Sloupec9]] = "","",J137*1.21)</f>
        <v/>
      </c>
      <c r="L137" s="33"/>
      <c r="M137" s="31" t="str">
        <f t="shared" si="12"/>
        <v/>
      </c>
      <c r="N137" s="20" t="str">
        <f t="shared" si="13"/>
        <v/>
      </c>
      <c r="O137" s="41" t="str">
        <f t="shared" si="14"/>
        <v/>
      </c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>
      <c r="A138" s="42" t="s">
        <v>310</v>
      </c>
      <c r="B138" s="21" t="s">
        <v>311</v>
      </c>
      <c r="C138" s="26">
        <v>8595558301294</v>
      </c>
      <c r="D138" s="26" t="s">
        <v>248</v>
      </c>
      <c r="E138" s="23">
        <v>12</v>
      </c>
      <c r="F138" s="23">
        <v>960</v>
      </c>
      <c r="G138" s="57" t="s">
        <v>21</v>
      </c>
      <c r="H138" s="24" t="s">
        <v>292</v>
      </c>
      <c r="I138" s="29">
        <v>349</v>
      </c>
      <c r="J138" s="28" t="str">
        <f t="shared" si="11"/>
        <v/>
      </c>
      <c r="K138" s="30" t="str">
        <f>IF(Tabulka36[[#This Row],[Sloupec9]] = "","",J138*1.21)</f>
        <v/>
      </c>
      <c r="L138" s="33"/>
      <c r="M138" s="31" t="str">
        <f t="shared" si="12"/>
        <v/>
      </c>
      <c r="N138" s="20" t="str">
        <f t="shared" si="13"/>
        <v/>
      </c>
      <c r="O138" s="41" t="str">
        <f t="shared" si="14"/>
        <v xml:space="preserve">opět skladem od 38. týdne 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>
      <c r="A139" s="42" t="s">
        <v>312</v>
      </c>
      <c r="B139" s="21" t="s">
        <v>313</v>
      </c>
      <c r="C139" s="26">
        <v>8595558305032</v>
      </c>
      <c r="D139" s="26" t="s">
        <v>248</v>
      </c>
      <c r="E139" s="23">
        <v>12</v>
      </c>
      <c r="F139" s="23">
        <v>960</v>
      </c>
      <c r="G139" s="57" t="s">
        <v>21</v>
      </c>
      <c r="H139" s="24" t="s">
        <v>301</v>
      </c>
      <c r="I139" s="29">
        <v>349</v>
      </c>
      <c r="J139" s="28" t="str">
        <f t="shared" si="11"/>
        <v/>
      </c>
      <c r="K139" s="30" t="str">
        <f>IF(Tabulka36[[#This Row],[Sloupec9]] = "","",J139*1.21)</f>
        <v/>
      </c>
      <c r="L139" s="33"/>
      <c r="M139" s="31" t="str">
        <f t="shared" si="12"/>
        <v/>
      </c>
      <c r="N139" s="20" t="str">
        <f t="shared" si="13"/>
        <v/>
      </c>
      <c r="O139" s="41" t="str">
        <f t="shared" si="14"/>
        <v xml:space="preserve">skladem od 38. týdne   novinka 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>
      <c r="A140" s="42" t="s">
        <v>314</v>
      </c>
      <c r="B140" s="21" t="s">
        <v>315</v>
      </c>
      <c r="C140" s="26">
        <v>8595558302482</v>
      </c>
      <c r="D140" s="26" t="s">
        <v>248</v>
      </c>
      <c r="E140" s="23">
        <v>12</v>
      </c>
      <c r="F140" s="23">
        <v>960</v>
      </c>
      <c r="G140" s="57" t="s">
        <v>21</v>
      </c>
      <c r="H140" s="24"/>
      <c r="I140" s="29">
        <v>349</v>
      </c>
      <c r="J140" s="28" t="str">
        <f t="shared" si="11"/>
        <v/>
      </c>
      <c r="K140" s="30" t="str">
        <f>IF(Tabulka36[[#This Row],[Sloupec9]] = "","",J140*1.21)</f>
        <v/>
      </c>
      <c r="L140" s="33"/>
      <c r="M140" s="31" t="str">
        <f t="shared" si="12"/>
        <v/>
      </c>
      <c r="N140" s="20" t="str">
        <f t="shared" si="13"/>
        <v/>
      </c>
      <c r="O140" s="41" t="str">
        <f t="shared" si="14"/>
        <v/>
      </c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>
      <c r="A141" s="42" t="s">
        <v>316</v>
      </c>
      <c r="B141" s="21" t="s">
        <v>317</v>
      </c>
      <c r="C141" s="26">
        <v>8595558303557</v>
      </c>
      <c r="D141" s="26" t="s">
        <v>248</v>
      </c>
      <c r="E141" s="23">
        <v>12</v>
      </c>
      <c r="F141" s="23">
        <v>960</v>
      </c>
      <c r="G141" s="57" t="s">
        <v>21</v>
      </c>
      <c r="H141" s="24"/>
      <c r="I141" s="29">
        <v>349</v>
      </c>
      <c r="J141" s="28" t="str">
        <f t="shared" si="11"/>
        <v/>
      </c>
      <c r="K141" s="30" t="str">
        <f>IF(Tabulka36[[#This Row],[Sloupec9]] = "","",J141*1.21)</f>
        <v/>
      </c>
      <c r="L141" s="33"/>
      <c r="M141" s="31" t="str">
        <f t="shared" si="12"/>
        <v/>
      </c>
      <c r="N141" s="20" t="str">
        <f t="shared" si="13"/>
        <v/>
      </c>
      <c r="O141" s="41" t="str">
        <f t="shared" si="14"/>
        <v/>
      </c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>
      <c r="A142" s="42" t="s">
        <v>318</v>
      </c>
      <c r="B142" s="21" t="s">
        <v>319</v>
      </c>
      <c r="C142" s="26">
        <v>8595558302499</v>
      </c>
      <c r="D142" s="26" t="s">
        <v>248</v>
      </c>
      <c r="E142" s="23">
        <v>12</v>
      </c>
      <c r="F142" s="23">
        <v>960</v>
      </c>
      <c r="G142" s="57" t="s">
        <v>21</v>
      </c>
      <c r="H142" s="24" t="s">
        <v>292</v>
      </c>
      <c r="I142" s="29">
        <v>349</v>
      </c>
      <c r="J142" s="28" t="str">
        <f t="shared" si="11"/>
        <v/>
      </c>
      <c r="K142" s="30" t="str">
        <f>IF(Tabulka36[[#This Row],[Sloupec9]] = "","",J142*1.21)</f>
        <v/>
      </c>
      <c r="L142" s="33"/>
      <c r="M142" s="31" t="str">
        <f t="shared" si="12"/>
        <v/>
      </c>
      <c r="N142" s="20" t="str">
        <f t="shared" si="13"/>
        <v/>
      </c>
      <c r="O142" s="41" t="str">
        <f t="shared" si="14"/>
        <v xml:space="preserve">opět skladem od 38. týdne 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>
      <c r="A143" s="42" t="s">
        <v>320</v>
      </c>
      <c r="B143" s="21" t="s">
        <v>321</v>
      </c>
      <c r="C143" s="26">
        <v>8595558303588</v>
      </c>
      <c r="D143" s="26" t="s">
        <v>20</v>
      </c>
      <c r="E143" s="23">
        <v>8</v>
      </c>
      <c r="F143" s="23">
        <v>960</v>
      </c>
      <c r="G143" s="57" t="s">
        <v>21</v>
      </c>
      <c r="H143" s="24" t="s">
        <v>292</v>
      </c>
      <c r="I143" s="29">
        <v>349</v>
      </c>
      <c r="J143" s="28" t="str">
        <f t="shared" si="11"/>
        <v/>
      </c>
      <c r="K143" s="30" t="str">
        <f>IF(Tabulka36[[#This Row],[Sloupec9]] = "","",J143*1.21)</f>
        <v/>
      </c>
      <c r="L143" s="33"/>
      <c r="M143" s="31" t="str">
        <f t="shared" si="12"/>
        <v/>
      </c>
      <c r="N143" s="20" t="str">
        <f t="shared" si="13"/>
        <v/>
      </c>
      <c r="O143" s="41" t="str">
        <f t="shared" si="14"/>
        <v xml:space="preserve">opět skladem od 38. týdne 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>
      <c r="A144" s="42" t="s">
        <v>322</v>
      </c>
      <c r="B144" s="21" t="s">
        <v>323</v>
      </c>
      <c r="C144" s="26">
        <v>8595558303564</v>
      </c>
      <c r="D144" s="26" t="s">
        <v>20</v>
      </c>
      <c r="E144" s="23">
        <v>8</v>
      </c>
      <c r="F144" s="23">
        <v>960</v>
      </c>
      <c r="G144" s="57" t="s">
        <v>21</v>
      </c>
      <c r="H144" s="24" t="s">
        <v>292</v>
      </c>
      <c r="I144" s="29">
        <v>349</v>
      </c>
      <c r="J144" s="28" t="str">
        <f t="shared" si="11"/>
        <v/>
      </c>
      <c r="K144" s="30" t="str">
        <f>IF(Tabulka36[[#This Row],[Sloupec9]] = "","",J144*1.21)</f>
        <v/>
      </c>
      <c r="L144" s="33"/>
      <c r="M144" s="31" t="str">
        <f t="shared" si="12"/>
        <v/>
      </c>
      <c r="N144" s="20" t="str">
        <f t="shared" si="13"/>
        <v/>
      </c>
      <c r="O144" s="41" t="str">
        <f t="shared" si="14"/>
        <v xml:space="preserve">opět skladem od 38. týdne 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>
      <c r="A145" s="42" t="s">
        <v>324</v>
      </c>
      <c r="B145" s="21" t="s">
        <v>325</v>
      </c>
      <c r="C145" s="26">
        <v>8595558301607</v>
      </c>
      <c r="D145" s="26" t="s">
        <v>248</v>
      </c>
      <c r="E145" s="23">
        <v>6</v>
      </c>
      <c r="F145" s="23">
        <v>396</v>
      </c>
      <c r="G145" s="57" t="s">
        <v>21</v>
      </c>
      <c r="H145" s="24"/>
      <c r="I145" s="29">
        <v>699</v>
      </c>
      <c r="J145" s="28" t="str">
        <f t="shared" si="11"/>
        <v/>
      </c>
      <c r="K145" s="30" t="str">
        <f>IF(Tabulka36[[#This Row],[Sloupec9]] = "","",J145*1.21)</f>
        <v/>
      </c>
      <c r="L145" s="33"/>
      <c r="M145" s="31" t="str">
        <f t="shared" si="12"/>
        <v/>
      </c>
      <c r="N145" s="20" t="str">
        <f t="shared" si="13"/>
        <v/>
      </c>
      <c r="O145" s="41" t="str">
        <f t="shared" si="14"/>
        <v/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>
      <c r="A146" s="42" t="s">
        <v>326</v>
      </c>
      <c r="B146" s="21" t="s">
        <v>327</v>
      </c>
      <c r="C146" s="26">
        <v>8595558302475</v>
      </c>
      <c r="D146" s="26" t="s">
        <v>20</v>
      </c>
      <c r="E146" s="23">
        <v>6</v>
      </c>
      <c r="F146" s="23">
        <v>480</v>
      </c>
      <c r="G146" s="57" t="s">
        <v>21</v>
      </c>
      <c r="H146" s="24"/>
      <c r="I146" s="29">
        <v>499</v>
      </c>
      <c r="J146" s="28" t="str">
        <f t="shared" si="11"/>
        <v/>
      </c>
      <c r="K146" s="30" t="str">
        <f>IF(Tabulka36[[#This Row],[Sloupec9]] = "","",J146*1.21)</f>
        <v/>
      </c>
      <c r="L146" s="33"/>
      <c r="M146" s="31" t="str">
        <f t="shared" si="12"/>
        <v/>
      </c>
      <c r="N146" s="20" t="str">
        <f t="shared" si="13"/>
        <v/>
      </c>
      <c r="O146" s="41" t="str">
        <f t="shared" si="14"/>
        <v/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>
      <c r="A147" s="42" t="s">
        <v>328</v>
      </c>
      <c r="B147" s="21" t="s">
        <v>329</v>
      </c>
      <c r="C147" s="26">
        <v>8595558300600</v>
      </c>
      <c r="D147" s="26" t="s">
        <v>248</v>
      </c>
      <c r="E147" s="23">
        <v>12</v>
      </c>
      <c r="F147" s="23">
        <v>960</v>
      </c>
      <c r="G147" s="57" t="s">
        <v>21</v>
      </c>
      <c r="H147" s="24" t="s">
        <v>82</v>
      </c>
      <c r="I147" s="29">
        <v>299</v>
      </c>
      <c r="J147" s="28" t="str">
        <f t="shared" si="11"/>
        <v/>
      </c>
      <c r="K147" s="30" t="str">
        <f>IF(Tabulka36[[#This Row],[Sloupec9]] = "","",J147*1.21)</f>
        <v/>
      </c>
      <c r="L147" s="33"/>
      <c r="M147" s="31" t="str">
        <f t="shared" si="12"/>
        <v/>
      </c>
      <c r="N147" s="20" t="str">
        <f t="shared" si="13"/>
        <v/>
      </c>
      <c r="O147" s="41" t="str">
        <f t="shared" si="14"/>
        <v xml:space="preserve">poslední kusy 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>
      <c r="A148" s="42" t="s">
        <v>330</v>
      </c>
      <c r="B148" s="21" t="s">
        <v>331</v>
      </c>
      <c r="C148" s="26">
        <v>8595558301249</v>
      </c>
      <c r="D148" s="26" t="s">
        <v>20</v>
      </c>
      <c r="E148" s="23">
        <v>8</v>
      </c>
      <c r="F148" s="23">
        <v>960</v>
      </c>
      <c r="G148" s="57" t="s">
        <v>21</v>
      </c>
      <c r="H148" s="24" t="s">
        <v>292</v>
      </c>
      <c r="I148" s="29">
        <v>349</v>
      </c>
      <c r="J148" s="28" t="str">
        <f t="shared" si="11"/>
        <v/>
      </c>
      <c r="K148" s="30" t="str">
        <f>IF(Tabulka36[[#This Row],[Sloupec9]] = "","",J148*1.21)</f>
        <v/>
      </c>
      <c r="L148" s="33"/>
      <c r="M148" s="31" t="str">
        <f t="shared" si="12"/>
        <v/>
      </c>
      <c r="N148" s="20" t="str">
        <f t="shared" si="13"/>
        <v/>
      </c>
      <c r="O148" s="41" t="str">
        <f t="shared" si="14"/>
        <v xml:space="preserve">opět skladem od 38. týdne 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>
      <c r="A149" s="42" t="s">
        <v>332</v>
      </c>
      <c r="B149" s="21" t="s">
        <v>333</v>
      </c>
      <c r="C149" s="26">
        <v>8595558300617</v>
      </c>
      <c r="D149" s="26" t="s">
        <v>248</v>
      </c>
      <c r="E149" s="23">
        <v>12</v>
      </c>
      <c r="F149" s="23">
        <v>960</v>
      </c>
      <c r="G149" s="57" t="s">
        <v>21</v>
      </c>
      <c r="H149" s="24"/>
      <c r="I149" s="29">
        <v>299</v>
      </c>
      <c r="J149" s="28" t="str">
        <f t="shared" si="11"/>
        <v/>
      </c>
      <c r="K149" s="30" t="str">
        <f>IF(Tabulka36[[#This Row],[Sloupec9]] = "","",J149*1.21)</f>
        <v/>
      </c>
      <c r="L149" s="33"/>
      <c r="M149" s="31" t="str">
        <f t="shared" si="12"/>
        <v/>
      </c>
      <c r="N149" s="20" t="str">
        <f t="shared" si="13"/>
        <v/>
      </c>
      <c r="O149" s="41" t="str">
        <f t="shared" si="14"/>
        <v/>
      </c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>
      <c r="A150" s="42" t="s">
        <v>334</v>
      </c>
      <c r="B150" s="21" t="s">
        <v>335</v>
      </c>
      <c r="C150" s="26">
        <v>8595558302116</v>
      </c>
      <c r="D150" s="26" t="s">
        <v>20</v>
      </c>
      <c r="E150" s="23">
        <v>8</v>
      </c>
      <c r="F150" s="23">
        <v>960</v>
      </c>
      <c r="G150" s="57" t="s">
        <v>21</v>
      </c>
      <c r="H150" s="24" t="s">
        <v>82</v>
      </c>
      <c r="I150" s="29">
        <v>349</v>
      </c>
      <c r="J150" s="28" t="str">
        <f t="shared" si="11"/>
        <v/>
      </c>
      <c r="K150" s="30" t="str">
        <f>IF(Tabulka36[[#This Row],[Sloupec9]] = "","",J150*1.21)</f>
        <v/>
      </c>
      <c r="L150" s="33"/>
      <c r="M150" s="31" t="str">
        <f t="shared" si="12"/>
        <v/>
      </c>
      <c r="N150" s="20" t="str">
        <f t="shared" si="13"/>
        <v/>
      </c>
      <c r="O150" s="41" t="str">
        <f t="shared" si="14"/>
        <v xml:space="preserve">poslední kusy 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>
      <c r="A151" s="42" t="s">
        <v>336</v>
      </c>
      <c r="B151" s="21" t="s">
        <v>337</v>
      </c>
      <c r="C151" s="26">
        <v>8595558301362</v>
      </c>
      <c r="D151" s="26" t="s">
        <v>20</v>
      </c>
      <c r="E151" s="23">
        <v>8</v>
      </c>
      <c r="F151" s="23">
        <v>960</v>
      </c>
      <c r="G151" s="57" t="s">
        <v>21</v>
      </c>
      <c r="H151" s="24" t="s">
        <v>82</v>
      </c>
      <c r="I151" s="29">
        <v>349</v>
      </c>
      <c r="J151" s="28" t="str">
        <f t="shared" si="11"/>
        <v/>
      </c>
      <c r="K151" s="30" t="str">
        <f>IF(Tabulka36[[#This Row],[Sloupec9]] = "","",J151*1.21)</f>
        <v/>
      </c>
      <c r="L151" s="33"/>
      <c r="M151" s="31" t="str">
        <f t="shared" si="12"/>
        <v/>
      </c>
      <c r="N151" s="20" t="str">
        <f t="shared" si="13"/>
        <v/>
      </c>
      <c r="O151" s="41" t="str">
        <f t="shared" si="14"/>
        <v xml:space="preserve">poslední kusy 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>
      <c r="A152" s="42" t="s">
        <v>338</v>
      </c>
      <c r="B152" s="21" t="s">
        <v>339</v>
      </c>
      <c r="C152" s="26">
        <v>8595558302079</v>
      </c>
      <c r="D152" s="26" t="s">
        <v>248</v>
      </c>
      <c r="E152" s="23">
        <v>6</v>
      </c>
      <c r="F152" s="23">
        <v>270</v>
      </c>
      <c r="G152" s="57" t="s">
        <v>21</v>
      </c>
      <c r="H152" s="24" t="s">
        <v>292</v>
      </c>
      <c r="I152" s="29">
        <v>799</v>
      </c>
      <c r="J152" s="28" t="str">
        <f t="shared" si="11"/>
        <v/>
      </c>
      <c r="K152" s="30" t="str">
        <f>IF(Tabulka36[[#This Row],[Sloupec9]] = "","",J152*1.21)</f>
        <v/>
      </c>
      <c r="L152" s="33"/>
      <c r="M152" s="31" t="str">
        <f t="shared" si="12"/>
        <v/>
      </c>
      <c r="N152" s="20" t="str">
        <f t="shared" si="13"/>
        <v/>
      </c>
      <c r="O152" s="41" t="str">
        <f t="shared" si="14"/>
        <v xml:space="preserve">opět skladem od 38. týdne 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>
      <c r="A153" s="42" t="s">
        <v>340</v>
      </c>
      <c r="B153" s="21" t="s">
        <v>341</v>
      </c>
      <c r="C153" s="26">
        <v>8595558303205</v>
      </c>
      <c r="D153" s="26" t="s">
        <v>248</v>
      </c>
      <c r="E153" s="23">
        <v>6</v>
      </c>
      <c r="F153" s="23">
        <v>480</v>
      </c>
      <c r="G153" s="57" t="s">
        <v>21</v>
      </c>
      <c r="H153" s="24" t="s">
        <v>292</v>
      </c>
      <c r="I153" s="29">
        <v>499</v>
      </c>
      <c r="J153" s="28" t="str">
        <f t="shared" si="11"/>
        <v/>
      </c>
      <c r="K153" s="30" t="str">
        <f>IF(Tabulka36[[#This Row],[Sloupec9]] = "","",J153*1.21)</f>
        <v/>
      </c>
      <c r="L153" s="33"/>
      <c r="M153" s="31" t="str">
        <f t="shared" si="12"/>
        <v/>
      </c>
      <c r="N153" s="20" t="str">
        <f t="shared" si="13"/>
        <v/>
      </c>
      <c r="O153" s="41" t="str">
        <f t="shared" si="14"/>
        <v xml:space="preserve">opět skladem od 38. týdne 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>
      <c r="A154" s="42" t="s">
        <v>342</v>
      </c>
      <c r="B154" s="21" t="s">
        <v>343</v>
      </c>
      <c r="C154" s="26">
        <v>8595558301348</v>
      </c>
      <c r="D154" s="26" t="s">
        <v>248</v>
      </c>
      <c r="E154" s="23">
        <v>6</v>
      </c>
      <c r="F154" s="23">
        <v>324</v>
      </c>
      <c r="G154" s="57" t="s">
        <v>21</v>
      </c>
      <c r="H154" s="24" t="s">
        <v>82</v>
      </c>
      <c r="I154" s="29">
        <v>449</v>
      </c>
      <c r="J154" s="28" t="str">
        <f t="shared" si="11"/>
        <v/>
      </c>
      <c r="K154" s="30" t="str">
        <f>IF(Tabulka36[[#This Row],[Sloupec9]] = "","",J154*1.21)</f>
        <v/>
      </c>
      <c r="L154" s="33"/>
      <c r="M154" s="31" t="str">
        <f t="shared" si="12"/>
        <v/>
      </c>
      <c r="N154" s="20" t="str">
        <f t="shared" si="13"/>
        <v/>
      </c>
      <c r="O154" s="41" t="str">
        <f t="shared" si="14"/>
        <v xml:space="preserve">poslední kusy 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>
      <c r="A155" s="42" t="s">
        <v>344</v>
      </c>
      <c r="B155" s="21" t="s">
        <v>345</v>
      </c>
      <c r="C155" s="26">
        <v>8595558304080</v>
      </c>
      <c r="D155" s="26" t="s">
        <v>20</v>
      </c>
      <c r="E155" s="23">
        <v>10</v>
      </c>
      <c r="F155" s="23">
        <v>630</v>
      </c>
      <c r="G155" s="57" t="s">
        <v>21</v>
      </c>
      <c r="H155" s="24" t="s">
        <v>346</v>
      </c>
      <c r="I155" s="29">
        <v>599</v>
      </c>
      <c r="J155" s="28" t="str">
        <f t="shared" si="11"/>
        <v/>
      </c>
      <c r="K155" s="30" t="str">
        <f>IF(Tabulka36[[#This Row],[Sloupec9]] = "","",J155*1.21)</f>
        <v/>
      </c>
      <c r="L155" s="33"/>
      <c r="M155" s="31" t="str">
        <f t="shared" si="12"/>
        <v/>
      </c>
      <c r="N155" s="20" t="str">
        <f t="shared" si="13"/>
        <v/>
      </c>
      <c r="O155" s="41" t="str">
        <f t="shared" si="14"/>
        <v xml:space="preserve">opět skladem od 42. týdne   novinka 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42" t="s">
        <v>347</v>
      </c>
      <c r="B156" s="21" t="s">
        <v>348</v>
      </c>
      <c r="C156" s="26">
        <v>8595558304530</v>
      </c>
      <c r="D156" s="26" t="s">
        <v>36</v>
      </c>
      <c r="E156" s="23">
        <v>6</v>
      </c>
      <c r="F156" s="23">
        <v>150</v>
      </c>
      <c r="G156" s="57" t="s">
        <v>21</v>
      </c>
      <c r="H156" s="24" t="s">
        <v>82</v>
      </c>
      <c r="I156" s="29">
        <v>999</v>
      </c>
      <c r="J156" s="28" t="str">
        <f t="shared" si="11"/>
        <v/>
      </c>
      <c r="K156" s="30" t="str">
        <f>IF(Tabulka36[[#This Row],[Sloupec9]] = "","",J156*1.21)</f>
        <v/>
      </c>
      <c r="L156" s="33"/>
      <c r="M156" s="31" t="str">
        <f t="shared" si="12"/>
        <v/>
      </c>
      <c r="N156" s="20" t="str">
        <f t="shared" si="13"/>
        <v/>
      </c>
      <c r="O156" s="41" t="str">
        <f t="shared" si="14"/>
        <v xml:space="preserve">poslední kusy 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42" t="s">
        <v>349</v>
      </c>
      <c r="B157" s="21" t="s">
        <v>350</v>
      </c>
      <c r="C157" s="26">
        <v>8595558304707</v>
      </c>
      <c r="D157" s="26"/>
      <c r="E157" s="23">
        <v>6</v>
      </c>
      <c r="F157" s="23">
        <v>600</v>
      </c>
      <c r="G157" s="57" t="s">
        <v>21</v>
      </c>
      <c r="H157" s="24" t="s">
        <v>351</v>
      </c>
      <c r="I157" s="29">
        <v>599</v>
      </c>
      <c r="J157" s="28" t="str">
        <f t="shared" si="11"/>
        <v/>
      </c>
      <c r="K157" s="30" t="str">
        <f>IF(Tabulka36[[#This Row],[Sloupec9]] = "","",J157*1.21)</f>
        <v/>
      </c>
      <c r="L157" s="33"/>
      <c r="M157" s="31" t="str">
        <f t="shared" si="12"/>
        <v/>
      </c>
      <c r="N157" s="20" t="str">
        <f t="shared" si="13"/>
        <v/>
      </c>
      <c r="O157" s="41" t="str">
        <f t="shared" si="14"/>
        <v xml:space="preserve">skladem od 42. týdne   novinka 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>
      <c r="A158" s="42" t="s">
        <v>352</v>
      </c>
      <c r="B158" s="21" t="s">
        <v>353</v>
      </c>
      <c r="C158" s="26">
        <v>8595558302840</v>
      </c>
      <c r="D158" s="26" t="s">
        <v>20</v>
      </c>
      <c r="E158" s="23">
        <v>6</v>
      </c>
      <c r="F158" s="23">
        <v>216</v>
      </c>
      <c r="G158" s="57" t="s">
        <v>21</v>
      </c>
      <c r="H158" s="24" t="s">
        <v>354</v>
      </c>
      <c r="I158" s="29">
        <v>799</v>
      </c>
      <c r="J158" s="28" t="str">
        <f t="shared" si="11"/>
        <v/>
      </c>
      <c r="K158" s="30" t="str">
        <f>IF(Tabulka36[[#This Row],[Sloupec9]] = "","",J158*1.21)</f>
        <v/>
      </c>
      <c r="L158" s="33"/>
      <c r="M158" s="31" t="str">
        <f t="shared" si="12"/>
        <v/>
      </c>
      <c r="N158" s="20" t="str">
        <f t="shared" si="13"/>
        <v/>
      </c>
      <c r="O158" s="41" t="str">
        <f t="shared" si="14"/>
        <v xml:space="preserve">opět skladem od 44. týdne 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>
      <c r="A159" s="42" t="s">
        <v>355</v>
      </c>
      <c r="B159" s="21" t="s">
        <v>356</v>
      </c>
      <c r="C159" s="26">
        <v>5425016925942</v>
      </c>
      <c r="D159" s="26" t="s">
        <v>36</v>
      </c>
      <c r="E159" s="23">
        <v>6</v>
      </c>
      <c r="F159" s="23">
        <v>594</v>
      </c>
      <c r="G159" s="57" t="s">
        <v>21</v>
      </c>
      <c r="H159" s="24" t="s">
        <v>357</v>
      </c>
      <c r="I159" s="29">
        <v>849</v>
      </c>
      <c r="J159" s="28" t="str">
        <f t="shared" si="11"/>
        <v/>
      </c>
      <c r="K159" s="30" t="str">
        <f>IF(Tabulka36[[#This Row],[Sloupec9]] = "","",J159*1.21)</f>
        <v/>
      </c>
      <c r="L159" s="33"/>
      <c r="M159" s="31" t="str">
        <f t="shared" si="12"/>
        <v/>
      </c>
      <c r="N159" s="20" t="str">
        <f t="shared" si="13"/>
        <v/>
      </c>
      <c r="O159" s="41" t="str">
        <f t="shared" si="14"/>
        <v xml:space="preserve">poslední kusy   novinka 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42" t="s">
        <v>358</v>
      </c>
      <c r="B160" s="21" t="s">
        <v>359</v>
      </c>
      <c r="C160" s="26">
        <v>5425016925959</v>
      </c>
      <c r="D160" s="26" t="s">
        <v>36</v>
      </c>
      <c r="E160" s="23">
        <v>6</v>
      </c>
      <c r="F160" s="23">
        <v>594</v>
      </c>
      <c r="G160" s="57" t="s">
        <v>21</v>
      </c>
      <c r="H160" s="24" t="s">
        <v>67</v>
      </c>
      <c r="I160" s="29">
        <v>849</v>
      </c>
      <c r="J160" s="28" t="str">
        <f t="shared" si="11"/>
        <v/>
      </c>
      <c r="K160" s="30" t="str">
        <f>IF(Tabulka36[[#This Row],[Sloupec9]] = "","",J160*1.21)</f>
        <v/>
      </c>
      <c r="L160" s="33"/>
      <c r="M160" s="31" t="str">
        <f t="shared" si="12"/>
        <v/>
      </c>
      <c r="N160" s="20" t="str">
        <f t="shared" si="13"/>
        <v/>
      </c>
      <c r="O160" s="41" t="str">
        <f t="shared" si="14"/>
        <v xml:space="preserve">novinka 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>
      <c r="A161" s="42" t="s">
        <v>360</v>
      </c>
      <c r="B161" s="21" t="s">
        <v>361</v>
      </c>
      <c r="C161" s="26">
        <v>8595558302642</v>
      </c>
      <c r="D161" s="26" t="s">
        <v>20</v>
      </c>
      <c r="E161" s="23">
        <v>6</v>
      </c>
      <c r="F161" s="23">
        <v>672</v>
      </c>
      <c r="G161" s="57" t="s">
        <v>21</v>
      </c>
      <c r="H161" s="24"/>
      <c r="I161" s="29">
        <v>649</v>
      </c>
      <c r="J161" s="28" t="str">
        <f t="shared" ref="J161:J233" si="15">IF($O$2 = 0,"",IF(G161 = "brutto",I161/1.21*(100-$O$2)/100,I161/1.21*(75)/100))</f>
        <v/>
      </c>
      <c r="K161" s="30" t="str">
        <f>IF(Tabulka36[[#This Row],[Sloupec9]] = "","",J161*1.21)</f>
        <v/>
      </c>
      <c r="L161" s="33"/>
      <c r="M161" s="31" t="str">
        <f t="shared" ref="M161:M233" si="16">IF(J161 = "",IF(L161 = "","",I161*L161/1.21),IF(L161 = "","",J161*L161))</f>
        <v/>
      </c>
      <c r="N161" s="20" t="str">
        <f t="shared" ref="N161:N233" si="17">IF(J161 = "",IF(L161 = "","",I161*L161),IF(L161 = "","",K161*L161))</f>
        <v/>
      </c>
      <c r="O161" s="41" t="str">
        <f t="shared" si="14"/>
        <v/>
      </c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42" t="s">
        <v>362</v>
      </c>
      <c r="B162" s="21" t="s">
        <v>363</v>
      </c>
      <c r="C162" s="26">
        <v>8595558303625</v>
      </c>
      <c r="D162" s="26" t="s">
        <v>20</v>
      </c>
      <c r="E162" s="23">
        <v>6</v>
      </c>
      <c r="F162" s="23">
        <v>180</v>
      </c>
      <c r="G162" s="57" t="s">
        <v>21</v>
      </c>
      <c r="H162" s="24"/>
      <c r="I162" s="29">
        <v>749</v>
      </c>
      <c r="J162" s="28" t="str">
        <f t="shared" si="15"/>
        <v/>
      </c>
      <c r="K162" s="30" t="str">
        <f>IF(Tabulka36[[#This Row],[Sloupec9]] = "","",J162*1.21)</f>
        <v/>
      </c>
      <c r="L162" s="33"/>
      <c r="M162" s="31" t="str">
        <f t="shared" si="16"/>
        <v/>
      </c>
      <c r="N162" s="20" t="str">
        <f t="shared" si="17"/>
        <v/>
      </c>
      <c r="O162" s="41" t="str">
        <f t="shared" si="14"/>
        <v/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>
      <c r="A163" s="42" t="s">
        <v>364</v>
      </c>
      <c r="B163" s="21" t="s">
        <v>365</v>
      </c>
      <c r="C163" s="26">
        <v>8595558304684</v>
      </c>
      <c r="D163" s="26" t="s">
        <v>20</v>
      </c>
      <c r="E163" s="23">
        <v>7</v>
      </c>
      <c r="F163" s="23">
        <v>420</v>
      </c>
      <c r="G163" s="57" t="s">
        <v>21</v>
      </c>
      <c r="H163" s="24" t="s">
        <v>366</v>
      </c>
      <c r="I163" s="29">
        <v>649</v>
      </c>
      <c r="J163" s="28" t="str">
        <f t="shared" si="15"/>
        <v/>
      </c>
      <c r="K163" s="30" t="str">
        <f>IF(Tabulka36[[#This Row],[Sloupec9]] = "","",J163*1.21)</f>
        <v/>
      </c>
      <c r="L163" s="33"/>
      <c r="M163" s="31" t="str">
        <f t="shared" si="16"/>
        <v/>
      </c>
      <c r="N163" s="20" t="str">
        <f t="shared" si="17"/>
        <v/>
      </c>
      <c r="O163" s="41" t="str">
        <f t="shared" si="14"/>
        <v xml:space="preserve">skladem od 37. týdne   novinka 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>
      <c r="A164" s="42" t="s">
        <v>367</v>
      </c>
      <c r="B164" s="21" t="s">
        <v>368</v>
      </c>
      <c r="C164" s="26">
        <v>8595558301102</v>
      </c>
      <c r="D164" s="26" t="s">
        <v>20</v>
      </c>
      <c r="E164" s="23">
        <v>6</v>
      </c>
      <c r="F164" s="23">
        <v>180</v>
      </c>
      <c r="G164" s="57" t="s">
        <v>21</v>
      </c>
      <c r="H164" s="24"/>
      <c r="I164" s="29">
        <v>899</v>
      </c>
      <c r="J164" s="28" t="str">
        <f t="shared" si="15"/>
        <v/>
      </c>
      <c r="K164" s="30" t="str">
        <f>IF(Tabulka36[[#This Row],[Sloupec9]] = "","",J164*1.21)</f>
        <v/>
      </c>
      <c r="L164" s="33"/>
      <c r="M164" s="31" t="str">
        <f t="shared" si="16"/>
        <v/>
      </c>
      <c r="N164" s="20" t="str">
        <f t="shared" si="17"/>
        <v/>
      </c>
      <c r="O164" s="41" t="str">
        <f t="shared" si="14"/>
        <v/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42" t="s">
        <v>369</v>
      </c>
      <c r="B165" s="21" t="s">
        <v>370</v>
      </c>
      <c r="C165" s="26">
        <v>8595558303779</v>
      </c>
      <c r="D165" s="26" t="s">
        <v>36</v>
      </c>
      <c r="E165" s="23">
        <v>12</v>
      </c>
      <c r="F165" s="23">
        <v>336</v>
      </c>
      <c r="G165" s="57" t="s">
        <v>21</v>
      </c>
      <c r="H165" s="24"/>
      <c r="I165" s="29">
        <v>799</v>
      </c>
      <c r="J165" s="28" t="str">
        <f t="shared" si="15"/>
        <v/>
      </c>
      <c r="K165" s="30" t="str">
        <f>IF(Tabulka36[[#This Row],[Sloupec9]] = "","",J165*1.21)</f>
        <v/>
      </c>
      <c r="L165" s="33"/>
      <c r="M165" s="31" t="str">
        <f t="shared" si="16"/>
        <v/>
      </c>
      <c r="N165" s="20" t="str">
        <f t="shared" si="17"/>
        <v/>
      </c>
      <c r="O165" s="41" t="str">
        <f t="shared" si="14"/>
        <v/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42" t="s">
        <v>371</v>
      </c>
      <c r="B166" s="21" t="s">
        <v>372</v>
      </c>
      <c r="C166" s="26">
        <v>8595558303892</v>
      </c>
      <c r="D166" s="26" t="s">
        <v>20</v>
      </c>
      <c r="E166" s="23">
        <v>12</v>
      </c>
      <c r="F166" s="23">
        <v>960</v>
      </c>
      <c r="G166" s="57" t="s">
        <v>21</v>
      </c>
      <c r="H166" s="24" t="s">
        <v>82</v>
      </c>
      <c r="I166" s="29">
        <v>299</v>
      </c>
      <c r="J166" s="28" t="str">
        <f t="shared" si="15"/>
        <v/>
      </c>
      <c r="K166" s="30" t="str">
        <f>IF(Tabulka36[[#This Row],[Sloupec9]] = "","",J166*1.21)</f>
        <v/>
      </c>
      <c r="L166" s="33"/>
      <c r="M166" s="31" t="str">
        <f t="shared" si="16"/>
        <v/>
      </c>
      <c r="N166" s="20" t="str">
        <f t="shared" si="17"/>
        <v/>
      </c>
      <c r="O166" s="41" t="str">
        <f t="shared" si="14"/>
        <v xml:space="preserve">poslední kusy 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>
      <c r="A167" s="42" t="s">
        <v>373</v>
      </c>
      <c r="B167" s="21" t="s">
        <v>374</v>
      </c>
      <c r="C167" s="26">
        <v>8595558302048</v>
      </c>
      <c r="D167" s="26" t="s">
        <v>36</v>
      </c>
      <c r="E167" s="23">
        <v>6</v>
      </c>
      <c r="F167" s="23">
        <v>150</v>
      </c>
      <c r="G167" s="57" t="s">
        <v>21</v>
      </c>
      <c r="H167" s="24"/>
      <c r="I167" s="29">
        <v>999</v>
      </c>
      <c r="J167" s="28" t="str">
        <f t="shared" si="15"/>
        <v/>
      </c>
      <c r="K167" s="30" t="str">
        <f>IF(Tabulka36[[#This Row],[Sloupec9]] = "","",J167*1.21)</f>
        <v/>
      </c>
      <c r="L167" s="33"/>
      <c r="M167" s="31" t="str">
        <f t="shared" si="16"/>
        <v/>
      </c>
      <c r="N167" s="20" t="str">
        <f t="shared" si="17"/>
        <v/>
      </c>
      <c r="O167" s="41" t="str">
        <f t="shared" si="14"/>
        <v/>
      </c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>
      <c r="A168" s="42" t="s">
        <v>375</v>
      </c>
      <c r="B168" s="21" t="s">
        <v>376</v>
      </c>
      <c r="C168" s="26">
        <v>8595558304257</v>
      </c>
      <c r="D168" s="26" t="s">
        <v>60</v>
      </c>
      <c r="E168" s="23">
        <v>6</v>
      </c>
      <c r="F168" s="23">
        <v>252</v>
      </c>
      <c r="G168" s="57" t="s">
        <v>21</v>
      </c>
      <c r="H168" s="24"/>
      <c r="I168" s="29">
        <v>899</v>
      </c>
      <c r="J168" s="28" t="str">
        <f t="shared" si="15"/>
        <v/>
      </c>
      <c r="K168" s="30" t="str">
        <f>IF(Tabulka36[[#This Row],[Sloupec9]] = "","",J168*1.21)</f>
        <v/>
      </c>
      <c r="L168" s="33"/>
      <c r="M168" s="31" t="str">
        <f t="shared" si="16"/>
        <v/>
      </c>
      <c r="N168" s="20" t="str">
        <f t="shared" si="17"/>
        <v/>
      </c>
      <c r="O168" s="41" t="str">
        <f t="shared" si="14"/>
        <v/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>
      <c r="A169" s="42" t="s">
        <v>377</v>
      </c>
      <c r="B169" s="21" t="s">
        <v>378</v>
      </c>
      <c r="C169" s="26">
        <v>8595558301973</v>
      </c>
      <c r="D169" s="26" t="s">
        <v>36</v>
      </c>
      <c r="E169" s="23">
        <v>36</v>
      </c>
      <c r="F169" s="23">
        <v>960</v>
      </c>
      <c r="G169" s="57" t="s">
        <v>21</v>
      </c>
      <c r="H169" s="24" t="s">
        <v>82</v>
      </c>
      <c r="I169" s="29">
        <v>99</v>
      </c>
      <c r="J169" s="28" t="str">
        <f t="shared" si="15"/>
        <v/>
      </c>
      <c r="K169" s="30" t="str">
        <f>IF(Tabulka36[[#This Row],[Sloupec9]] = "","",J169*1.21)</f>
        <v/>
      </c>
      <c r="L169" s="33"/>
      <c r="M169" s="31" t="str">
        <f t="shared" si="16"/>
        <v/>
      </c>
      <c r="N169" s="20" t="str">
        <f t="shared" si="17"/>
        <v/>
      </c>
      <c r="O169" s="41" t="str">
        <f t="shared" si="14"/>
        <v xml:space="preserve">poslední kusy 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>
      <c r="A170" s="42" t="s">
        <v>379</v>
      </c>
      <c r="B170" s="21" t="s">
        <v>380</v>
      </c>
      <c r="C170" s="26">
        <v>8595558302321</v>
      </c>
      <c r="D170" s="26" t="s">
        <v>20</v>
      </c>
      <c r="E170" s="23">
        <v>6</v>
      </c>
      <c r="F170" s="23">
        <v>216</v>
      </c>
      <c r="G170" s="57" t="s">
        <v>21</v>
      </c>
      <c r="H170" s="24"/>
      <c r="I170" s="29">
        <v>699</v>
      </c>
      <c r="J170" s="28" t="str">
        <f t="shared" si="15"/>
        <v/>
      </c>
      <c r="K170" s="30" t="str">
        <f>IF(Tabulka36[[#This Row],[Sloupec9]] = "","",J170*1.21)</f>
        <v/>
      </c>
      <c r="L170" s="33"/>
      <c r="M170" s="31" t="str">
        <f t="shared" si="16"/>
        <v/>
      </c>
      <c r="N170" s="20" t="str">
        <f t="shared" si="17"/>
        <v/>
      </c>
      <c r="O170" s="41" t="str">
        <f t="shared" si="14"/>
        <v/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>
      <c r="A171" s="42" t="s">
        <v>381</v>
      </c>
      <c r="B171" s="21" t="s">
        <v>382</v>
      </c>
      <c r="C171" s="26">
        <v>8595558302598</v>
      </c>
      <c r="D171" s="26" t="s">
        <v>36</v>
      </c>
      <c r="E171" s="23">
        <v>5</v>
      </c>
      <c r="F171" s="23">
        <v>150</v>
      </c>
      <c r="G171" s="57" t="s">
        <v>383</v>
      </c>
      <c r="H171" s="24"/>
      <c r="I171" s="29">
        <v>999</v>
      </c>
      <c r="J171" s="28" t="str">
        <f t="shared" si="15"/>
        <v/>
      </c>
      <c r="K171" s="30" t="str">
        <f>IF(Tabulka36[[#This Row],[Sloupec9]] = "","",J171*1.21)</f>
        <v/>
      </c>
      <c r="L171" s="33"/>
      <c r="M171" s="31" t="str">
        <f t="shared" si="16"/>
        <v/>
      </c>
      <c r="N171" s="20" t="str">
        <f t="shared" si="17"/>
        <v/>
      </c>
      <c r="O171" s="41" t="str">
        <f t="shared" si="14"/>
        <v/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>
      <c r="A172" s="42" t="s">
        <v>384</v>
      </c>
      <c r="B172" s="21" t="s">
        <v>385</v>
      </c>
      <c r="C172" s="26">
        <v>8594156310431</v>
      </c>
      <c r="D172" s="26" t="s">
        <v>36</v>
      </c>
      <c r="E172" s="23">
        <v>5</v>
      </c>
      <c r="F172" s="23">
        <v>206</v>
      </c>
      <c r="G172" s="57" t="s">
        <v>383</v>
      </c>
      <c r="H172" s="24" t="s">
        <v>82</v>
      </c>
      <c r="I172" s="29">
        <v>599</v>
      </c>
      <c r="J172" s="28" t="str">
        <f t="shared" si="15"/>
        <v/>
      </c>
      <c r="K172" s="30" t="str">
        <f>IF(Tabulka36[[#This Row],[Sloupec9]] = "","",J172*1.21)</f>
        <v/>
      </c>
      <c r="L172" s="33"/>
      <c r="M172" s="31" t="str">
        <f t="shared" si="16"/>
        <v/>
      </c>
      <c r="N172" s="20" t="str">
        <f t="shared" si="17"/>
        <v/>
      </c>
      <c r="O172" s="41" t="str">
        <f t="shared" si="14"/>
        <v xml:space="preserve">poslední kusy 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>
      <c r="A173" s="42" t="s">
        <v>386</v>
      </c>
      <c r="B173" s="21" t="s">
        <v>387</v>
      </c>
      <c r="C173" s="26">
        <v>8595558301874</v>
      </c>
      <c r="D173" s="26" t="s">
        <v>36</v>
      </c>
      <c r="E173" s="23">
        <v>6</v>
      </c>
      <c r="F173" s="23">
        <v>150</v>
      </c>
      <c r="G173" s="57" t="s">
        <v>383</v>
      </c>
      <c r="H173" s="24" t="s">
        <v>82</v>
      </c>
      <c r="I173" s="29">
        <v>999</v>
      </c>
      <c r="J173" s="28" t="str">
        <f t="shared" si="15"/>
        <v/>
      </c>
      <c r="K173" s="30" t="str">
        <f>IF(Tabulka36[[#This Row],[Sloupec9]] = "","",J173*1.21)</f>
        <v/>
      </c>
      <c r="L173" s="33"/>
      <c r="M173" s="31" t="str">
        <f t="shared" si="16"/>
        <v/>
      </c>
      <c r="N173" s="20" t="str">
        <f t="shared" si="17"/>
        <v/>
      </c>
      <c r="O173" s="41" t="str">
        <f t="shared" si="14"/>
        <v xml:space="preserve">poslední kusy 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>
      <c r="A174" s="42" t="s">
        <v>388</v>
      </c>
      <c r="B174" s="21" t="s">
        <v>389</v>
      </c>
      <c r="C174" s="26">
        <v>8594156310387</v>
      </c>
      <c r="D174" s="26" t="s">
        <v>36</v>
      </c>
      <c r="E174" s="23">
        <v>5</v>
      </c>
      <c r="F174" s="23">
        <v>250</v>
      </c>
      <c r="G174" s="57" t="s">
        <v>383</v>
      </c>
      <c r="H174" s="24" t="s">
        <v>67</v>
      </c>
      <c r="I174" s="29">
        <v>699</v>
      </c>
      <c r="J174" s="28" t="str">
        <f t="shared" si="15"/>
        <v/>
      </c>
      <c r="K174" s="30" t="str">
        <f>IF(Tabulka36[[#This Row],[Sloupec9]] = "","",J174*1.21)</f>
        <v/>
      </c>
      <c r="L174" s="33"/>
      <c r="M174" s="31" t="str">
        <f t="shared" si="16"/>
        <v/>
      </c>
      <c r="N174" s="20" t="str">
        <f t="shared" si="17"/>
        <v/>
      </c>
      <c r="O174" s="41" t="str">
        <f t="shared" si="14"/>
        <v xml:space="preserve">novinka 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>
      <c r="A175" s="42" t="s">
        <v>390</v>
      </c>
      <c r="B175" s="21" t="s">
        <v>391</v>
      </c>
      <c r="C175" s="26">
        <v>8595558303052</v>
      </c>
      <c r="D175" s="26" t="s">
        <v>36</v>
      </c>
      <c r="E175" s="23">
        <v>6</v>
      </c>
      <c r="F175" s="23">
        <v>216</v>
      </c>
      <c r="G175" s="57" t="s">
        <v>383</v>
      </c>
      <c r="H175" s="24"/>
      <c r="I175" s="29">
        <v>1299</v>
      </c>
      <c r="J175" s="28" t="str">
        <f t="shared" si="15"/>
        <v/>
      </c>
      <c r="K175" s="30" t="str">
        <f>IF(Tabulka36[[#This Row],[Sloupec9]] = "","",J175*1.21)</f>
        <v/>
      </c>
      <c r="L175" s="33"/>
      <c r="M175" s="31" t="str">
        <f t="shared" si="16"/>
        <v/>
      </c>
      <c r="N175" s="20" t="str">
        <f t="shared" si="17"/>
        <v/>
      </c>
      <c r="O175" s="41" t="str">
        <f t="shared" si="14"/>
        <v/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>
      <c r="A176" s="42" t="s">
        <v>392</v>
      </c>
      <c r="B176" s="21" t="s">
        <v>393</v>
      </c>
      <c r="C176" s="26">
        <v>8595558304028</v>
      </c>
      <c r="D176" s="26" t="s">
        <v>36</v>
      </c>
      <c r="E176" s="23">
        <v>12</v>
      </c>
      <c r="F176" s="23">
        <v>720</v>
      </c>
      <c r="G176" s="57" t="s">
        <v>383</v>
      </c>
      <c r="H176" s="24" t="s">
        <v>82</v>
      </c>
      <c r="I176" s="29">
        <v>499</v>
      </c>
      <c r="J176" s="28" t="str">
        <f t="shared" si="15"/>
        <v/>
      </c>
      <c r="K176" s="30" t="str">
        <f>IF(Tabulka36[[#This Row],[Sloupec9]] = "","",J176*1.21)</f>
        <v/>
      </c>
      <c r="L176" s="33"/>
      <c r="M176" s="31" t="str">
        <f t="shared" si="16"/>
        <v/>
      </c>
      <c r="N176" s="20" t="str">
        <f t="shared" si="17"/>
        <v/>
      </c>
      <c r="O176" s="41" t="str">
        <f t="shared" si="14"/>
        <v xml:space="preserve">poslední kusy 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>
      <c r="A177" s="42" t="s">
        <v>394</v>
      </c>
      <c r="B177" s="21" t="s">
        <v>395</v>
      </c>
      <c r="C177" s="26">
        <v>8595558303854</v>
      </c>
      <c r="D177" s="26" t="s">
        <v>36</v>
      </c>
      <c r="E177" s="23">
        <v>6</v>
      </c>
      <c r="F177" s="23">
        <v>216</v>
      </c>
      <c r="G177" s="57" t="s">
        <v>383</v>
      </c>
      <c r="H177" s="24"/>
      <c r="I177" s="29">
        <v>1299</v>
      </c>
      <c r="J177" s="28" t="str">
        <f t="shared" si="15"/>
        <v/>
      </c>
      <c r="K177" s="30" t="str">
        <f>IF(Tabulka36[[#This Row],[Sloupec9]] = "","",J177*1.21)</f>
        <v/>
      </c>
      <c r="L177" s="33"/>
      <c r="M177" s="31" t="str">
        <f t="shared" si="16"/>
        <v/>
      </c>
      <c r="N177" s="20" t="str">
        <f t="shared" si="17"/>
        <v/>
      </c>
      <c r="O177" s="41" t="str">
        <f t="shared" si="14"/>
        <v/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>
      <c r="A178" s="42" t="s">
        <v>396</v>
      </c>
      <c r="B178" s="21" t="s">
        <v>397</v>
      </c>
      <c r="C178" s="26">
        <v>8595558303502</v>
      </c>
      <c r="D178" s="26" t="s">
        <v>36</v>
      </c>
      <c r="E178" s="23">
        <v>6</v>
      </c>
      <c r="F178" s="23">
        <v>216</v>
      </c>
      <c r="G178" s="57" t="s">
        <v>383</v>
      </c>
      <c r="H178" s="24"/>
      <c r="I178" s="29">
        <v>1299</v>
      </c>
      <c r="J178" s="28" t="str">
        <f t="shared" si="15"/>
        <v/>
      </c>
      <c r="K178" s="30" t="str">
        <f>IF(Tabulka36[[#This Row],[Sloupec9]] = "","",J178*1.21)</f>
        <v/>
      </c>
      <c r="L178" s="33"/>
      <c r="M178" s="31" t="str">
        <f t="shared" si="16"/>
        <v/>
      </c>
      <c r="N178" s="20" t="str">
        <f t="shared" si="17"/>
        <v/>
      </c>
      <c r="O178" s="41" t="str">
        <f t="shared" si="14"/>
        <v/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>
      <c r="A179" s="42" t="s">
        <v>398</v>
      </c>
      <c r="B179" s="21" t="s">
        <v>399</v>
      </c>
      <c r="C179" s="26">
        <v>8595558304868</v>
      </c>
      <c r="D179" s="26" t="s">
        <v>36</v>
      </c>
      <c r="E179" s="23">
        <v>6</v>
      </c>
      <c r="F179" s="23">
        <v>216</v>
      </c>
      <c r="G179" s="57" t="s">
        <v>383</v>
      </c>
      <c r="H179" s="24" t="s">
        <v>67</v>
      </c>
      <c r="I179" s="29">
        <v>1299</v>
      </c>
      <c r="J179" s="28" t="str">
        <f t="shared" si="15"/>
        <v/>
      </c>
      <c r="K179" s="30" t="str">
        <f>IF(Tabulka36[[#This Row],[Sloupec9]] = "","",J179*1.21)</f>
        <v/>
      </c>
      <c r="L179" s="33"/>
      <c r="M179" s="31" t="str">
        <f t="shared" si="16"/>
        <v/>
      </c>
      <c r="N179" s="20" t="str">
        <f t="shared" si="17"/>
        <v/>
      </c>
      <c r="O179" s="41" t="str">
        <f t="shared" si="14"/>
        <v xml:space="preserve">novinka 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>
      <c r="A180" s="42" t="s">
        <v>400</v>
      </c>
      <c r="B180" s="21" t="s">
        <v>401</v>
      </c>
      <c r="C180" s="26">
        <v>8595558304806</v>
      </c>
      <c r="D180" s="26" t="s">
        <v>36</v>
      </c>
      <c r="E180" s="23">
        <v>8</v>
      </c>
      <c r="F180" s="23">
        <v>320</v>
      </c>
      <c r="G180" s="57" t="s">
        <v>383</v>
      </c>
      <c r="H180" s="24" t="s">
        <v>67</v>
      </c>
      <c r="I180" s="29">
        <v>749</v>
      </c>
      <c r="J180" s="28" t="str">
        <f t="shared" si="15"/>
        <v/>
      </c>
      <c r="K180" s="30" t="str">
        <f>IF(Tabulka36[[#This Row],[Sloupec9]] = "","",J180*1.21)</f>
        <v/>
      </c>
      <c r="L180" s="33"/>
      <c r="M180" s="31" t="str">
        <f t="shared" si="16"/>
        <v/>
      </c>
      <c r="N180" s="20" t="str">
        <f t="shared" si="17"/>
        <v/>
      </c>
      <c r="O180" s="41" t="str">
        <f t="shared" si="14"/>
        <v xml:space="preserve">novinka 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>
      <c r="A181" s="42" t="s">
        <v>402</v>
      </c>
      <c r="B181" s="21" t="s">
        <v>403</v>
      </c>
      <c r="C181" s="26">
        <v>8595558302741</v>
      </c>
      <c r="D181" s="26" t="s">
        <v>20</v>
      </c>
      <c r="E181" s="23">
        <v>12</v>
      </c>
      <c r="F181" s="23">
        <v>504</v>
      </c>
      <c r="G181" s="57" t="s">
        <v>383</v>
      </c>
      <c r="H181" s="24"/>
      <c r="I181" s="29">
        <v>399</v>
      </c>
      <c r="J181" s="28" t="str">
        <f t="shared" si="15"/>
        <v/>
      </c>
      <c r="K181" s="30" t="str">
        <f>IF(Tabulka36[[#This Row],[Sloupec9]] = "","",J181*1.21)</f>
        <v/>
      </c>
      <c r="L181" s="33"/>
      <c r="M181" s="31" t="str">
        <f t="shared" si="16"/>
        <v/>
      </c>
      <c r="N181" s="20" t="str">
        <f t="shared" si="17"/>
        <v/>
      </c>
      <c r="O181" s="41" t="str">
        <f t="shared" si="14"/>
        <v/>
      </c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>
      <c r="A182" s="42" t="s">
        <v>404</v>
      </c>
      <c r="B182" s="21" t="s">
        <v>405</v>
      </c>
      <c r="C182" s="26">
        <v>8595558300044</v>
      </c>
      <c r="D182" s="26" t="s">
        <v>20</v>
      </c>
      <c r="E182" s="23">
        <v>12</v>
      </c>
      <c r="F182" s="23">
        <v>504</v>
      </c>
      <c r="G182" s="57" t="s">
        <v>383</v>
      </c>
      <c r="H182" s="24"/>
      <c r="I182" s="29">
        <v>399</v>
      </c>
      <c r="J182" s="28" t="str">
        <f t="shared" si="15"/>
        <v/>
      </c>
      <c r="K182" s="30" t="str">
        <f>IF(Tabulka36[[#This Row],[Sloupec9]] = "","",J182*1.21)</f>
        <v/>
      </c>
      <c r="L182" s="33"/>
      <c r="M182" s="31" t="str">
        <f t="shared" si="16"/>
        <v/>
      </c>
      <c r="N182" s="20" t="str">
        <f t="shared" si="17"/>
        <v/>
      </c>
      <c r="O182" s="41" t="str">
        <f t="shared" si="14"/>
        <v/>
      </c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>
      <c r="A183" s="42" t="s">
        <v>406</v>
      </c>
      <c r="B183" s="21" t="s">
        <v>407</v>
      </c>
      <c r="C183" s="26">
        <v>8595558300051</v>
      </c>
      <c r="D183" s="26" t="s">
        <v>20</v>
      </c>
      <c r="E183" s="23">
        <v>12</v>
      </c>
      <c r="F183" s="23">
        <v>504</v>
      </c>
      <c r="G183" s="57" t="s">
        <v>383</v>
      </c>
      <c r="H183" s="24"/>
      <c r="I183" s="29">
        <v>399</v>
      </c>
      <c r="J183" s="28" t="str">
        <f t="shared" si="15"/>
        <v/>
      </c>
      <c r="K183" s="30" t="str">
        <f>IF(Tabulka36[[#This Row],[Sloupec9]] = "","",J183*1.21)</f>
        <v/>
      </c>
      <c r="L183" s="33"/>
      <c r="M183" s="31" t="str">
        <f t="shared" si="16"/>
        <v/>
      </c>
      <c r="N183" s="20" t="str">
        <f t="shared" si="17"/>
        <v/>
      </c>
      <c r="O183" s="41" t="str">
        <f t="shared" si="14"/>
        <v/>
      </c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>
      <c r="A184" s="42" t="s">
        <v>408</v>
      </c>
      <c r="B184" s="21" t="s">
        <v>409</v>
      </c>
      <c r="C184" s="26">
        <v>8595558300679</v>
      </c>
      <c r="D184" s="26" t="s">
        <v>20</v>
      </c>
      <c r="E184" s="23">
        <v>12</v>
      </c>
      <c r="F184" s="23">
        <v>504</v>
      </c>
      <c r="G184" s="57" t="s">
        <v>383</v>
      </c>
      <c r="H184" s="24"/>
      <c r="I184" s="29">
        <v>399</v>
      </c>
      <c r="J184" s="28" t="str">
        <f t="shared" si="15"/>
        <v/>
      </c>
      <c r="K184" s="30" t="str">
        <f>IF(Tabulka36[[#This Row],[Sloupec9]] = "","",J184*1.21)</f>
        <v/>
      </c>
      <c r="L184" s="33"/>
      <c r="M184" s="31" t="str">
        <f t="shared" si="16"/>
        <v/>
      </c>
      <c r="N184" s="20" t="str">
        <f t="shared" si="17"/>
        <v/>
      </c>
      <c r="O184" s="41" t="str">
        <f t="shared" si="14"/>
        <v/>
      </c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42" t="s">
        <v>410</v>
      </c>
      <c r="B185" s="21" t="s">
        <v>411</v>
      </c>
      <c r="C185" s="26">
        <v>8595558301614</v>
      </c>
      <c r="D185" s="26" t="s">
        <v>20</v>
      </c>
      <c r="E185" s="23">
        <v>12</v>
      </c>
      <c r="F185" s="23">
        <v>504</v>
      </c>
      <c r="G185" s="57" t="s">
        <v>383</v>
      </c>
      <c r="H185" s="24"/>
      <c r="I185" s="29">
        <v>399</v>
      </c>
      <c r="J185" s="28" t="str">
        <f t="shared" si="15"/>
        <v/>
      </c>
      <c r="K185" s="30" t="str">
        <f>IF(Tabulka36[[#This Row],[Sloupec9]] = "","",J185*1.21)</f>
        <v/>
      </c>
      <c r="L185" s="33"/>
      <c r="M185" s="31" t="str">
        <f t="shared" si="16"/>
        <v/>
      </c>
      <c r="N185" s="20" t="str">
        <f t="shared" si="17"/>
        <v/>
      </c>
      <c r="O185" s="41" t="str">
        <f t="shared" si="14"/>
        <v/>
      </c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42" t="s">
        <v>412</v>
      </c>
      <c r="B186" s="21" t="s">
        <v>413</v>
      </c>
      <c r="C186" s="26">
        <v>8595558301584</v>
      </c>
      <c r="D186" s="26" t="s">
        <v>36</v>
      </c>
      <c r="E186" s="23">
        <v>3</v>
      </c>
      <c r="F186" s="23">
        <v>120</v>
      </c>
      <c r="G186" s="57" t="s">
        <v>383</v>
      </c>
      <c r="H186" s="24"/>
      <c r="I186" s="29">
        <v>1999</v>
      </c>
      <c r="J186" s="28" t="str">
        <f t="shared" si="15"/>
        <v/>
      </c>
      <c r="K186" s="30" t="str">
        <f>IF(Tabulka36[[#This Row],[Sloupec9]] = "","",J186*1.21)</f>
        <v/>
      </c>
      <c r="L186" s="33"/>
      <c r="M186" s="31" t="str">
        <f t="shared" si="16"/>
        <v/>
      </c>
      <c r="N186" s="20" t="str">
        <f t="shared" si="17"/>
        <v/>
      </c>
      <c r="O186" s="41" t="str">
        <f t="shared" si="14"/>
        <v/>
      </c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>
      <c r="A187" s="42" t="s">
        <v>414</v>
      </c>
      <c r="B187" s="21" t="s">
        <v>415</v>
      </c>
      <c r="C187" s="26">
        <v>8595558304714</v>
      </c>
      <c r="D187" s="26" t="s">
        <v>36</v>
      </c>
      <c r="E187" s="23">
        <v>6</v>
      </c>
      <c r="F187" s="23">
        <v>120</v>
      </c>
      <c r="G187" s="57" t="s">
        <v>383</v>
      </c>
      <c r="H187" s="24" t="s">
        <v>67</v>
      </c>
      <c r="I187" s="29">
        <v>1899</v>
      </c>
      <c r="J187" s="28" t="str">
        <f t="shared" si="15"/>
        <v/>
      </c>
      <c r="K187" s="30" t="str">
        <f>IF(Tabulka36[[#This Row],[Sloupec9]] = "","",J187*1.21)</f>
        <v/>
      </c>
      <c r="L187" s="33"/>
      <c r="M187" s="31" t="str">
        <f t="shared" si="16"/>
        <v/>
      </c>
      <c r="N187" s="20" t="str">
        <f t="shared" si="17"/>
        <v/>
      </c>
      <c r="O187" s="41" t="str">
        <f t="shared" si="14"/>
        <v xml:space="preserve">novinka 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>
      <c r="A188" s="42" t="s">
        <v>416</v>
      </c>
      <c r="B188" s="21" t="s">
        <v>417</v>
      </c>
      <c r="C188" s="26">
        <v>8595558304745</v>
      </c>
      <c r="D188" s="26" t="s">
        <v>36</v>
      </c>
      <c r="E188" s="23">
        <v>5</v>
      </c>
      <c r="F188" s="23">
        <v>240</v>
      </c>
      <c r="G188" s="57" t="s">
        <v>383</v>
      </c>
      <c r="H188" s="24" t="s">
        <v>67</v>
      </c>
      <c r="I188" s="29">
        <v>1099</v>
      </c>
      <c r="J188" s="28" t="str">
        <f t="shared" si="15"/>
        <v/>
      </c>
      <c r="K188" s="30" t="str">
        <f>IF(Tabulka36[[#This Row],[Sloupec9]] = "","",J188*1.21)</f>
        <v/>
      </c>
      <c r="L188" s="33"/>
      <c r="M188" s="31" t="str">
        <f t="shared" si="16"/>
        <v/>
      </c>
      <c r="N188" s="20" t="str">
        <f t="shared" si="17"/>
        <v/>
      </c>
      <c r="O188" s="41" t="str">
        <f t="shared" si="14"/>
        <v xml:space="preserve">novinka 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>
      <c r="A189" s="42" t="s">
        <v>418</v>
      </c>
      <c r="B189" s="21" t="s">
        <v>419</v>
      </c>
      <c r="C189" s="26">
        <v>8595558304752</v>
      </c>
      <c r="D189" s="26" t="s">
        <v>36</v>
      </c>
      <c r="E189" s="23">
        <v>4</v>
      </c>
      <c r="F189" s="23">
        <v>120</v>
      </c>
      <c r="G189" s="57" t="s">
        <v>383</v>
      </c>
      <c r="H189" s="24" t="s">
        <v>67</v>
      </c>
      <c r="I189" s="29">
        <v>1699</v>
      </c>
      <c r="J189" s="28" t="str">
        <f t="shared" si="15"/>
        <v/>
      </c>
      <c r="K189" s="30" t="str">
        <f>IF(Tabulka36[[#This Row],[Sloupec9]] = "","",J189*1.21)</f>
        <v/>
      </c>
      <c r="L189" s="33"/>
      <c r="M189" s="31" t="str">
        <f t="shared" si="16"/>
        <v/>
      </c>
      <c r="N189" s="20" t="str">
        <f t="shared" si="17"/>
        <v/>
      </c>
      <c r="O189" s="41" t="str">
        <f t="shared" si="14"/>
        <v xml:space="preserve">novinka 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>
      <c r="A190" s="42" t="s">
        <v>420</v>
      </c>
      <c r="B190" s="21" t="s">
        <v>421</v>
      </c>
      <c r="C190" s="26">
        <v>8595558301089</v>
      </c>
      <c r="D190" s="26" t="s">
        <v>36</v>
      </c>
      <c r="E190" s="23">
        <v>6</v>
      </c>
      <c r="F190" s="23">
        <v>216</v>
      </c>
      <c r="G190" s="57" t="s">
        <v>383</v>
      </c>
      <c r="H190" s="24"/>
      <c r="I190" s="29">
        <v>699</v>
      </c>
      <c r="J190" s="28" t="str">
        <f t="shared" si="15"/>
        <v/>
      </c>
      <c r="K190" s="30" t="str">
        <f>IF(Tabulka36[[#This Row],[Sloupec9]] = "","",J190*1.21)</f>
        <v/>
      </c>
      <c r="L190" s="33"/>
      <c r="M190" s="31" t="str">
        <f t="shared" si="16"/>
        <v/>
      </c>
      <c r="N190" s="20" t="str">
        <f t="shared" si="17"/>
        <v/>
      </c>
      <c r="O190" s="41" t="str">
        <f t="shared" si="14"/>
        <v/>
      </c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>
      <c r="A191" s="42" t="s">
        <v>422</v>
      </c>
      <c r="B191" s="21" t="s">
        <v>423</v>
      </c>
      <c r="C191" s="26">
        <v>8595558304516</v>
      </c>
      <c r="D191" s="26" t="s">
        <v>36</v>
      </c>
      <c r="E191" s="23">
        <v>6</v>
      </c>
      <c r="F191" s="23">
        <v>300</v>
      </c>
      <c r="G191" s="57" t="s">
        <v>383</v>
      </c>
      <c r="H191" s="24" t="s">
        <v>82</v>
      </c>
      <c r="I191" s="29">
        <v>799</v>
      </c>
      <c r="J191" s="28" t="str">
        <f t="shared" si="15"/>
        <v/>
      </c>
      <c r="K191" s="30" t="str">
        <f>IF(Tabulka36[[#This Row],[Sloupec9]] = "","",J191*1.21)</f>
        <v/>
      </c>
      <c r="L191" s="33"/>
      <c r="M191" s="31" t="str">
        <f t="shared" si="16"/>
        <v/>
      </c>
      <c r="N191" s="20" t="str">
        <f t="shared" si="17"/>
        <v/>
      </c>
      <c r="O191" s="41" t="str">
        <f t="shared" si="14"/>
        <v xml:space="preserve">poslední kusy 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42" t="s">
        <v>424</v>
      </c>
      <c r="B192" s="21" t="s">
        <v>425</v>
      </c>
      <c r="C192" s="26">
        <v>8595558304042</v>
      </c>
      <c r="D192" s="26" t="s">
        <v>20</v>
      </c>
      <c r="E192" s="23">
        <v>6</v>
      </c>
      <c r="F192" s="23">
        <v>180</v>
      </c>
      <c r="G192" s="57" t="s">
        <v>383</v>
      </c>
      <c r="H192" s="24"/>
      <c r="I192" s="29">
        <v>649</v>
      </c>
      <c r="J192" s="28" t="str">
        <f t="shared" si="15"/>
        <v/>
      </c>
      <c r="K192" s="30" t="str">
        <f>IF(Tabulka36[[#This Row],[Sloupec9]] = "","",J192*1.21)</f>
        <v/>
      </c>
      <c r="L192" s="33"/>
      <c r="M192" s="31" t="str">
        <f t="shared" si="16"/>
        <v/>
      </c>
      <c r="N192" s="20" t="str">
        <f t="shared" si="17"/>
        <v/>
      </c>
      <c r="O192" s="41" t="str">
        <f t="shared" si="14"/>
        <v/>
      </c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42" t="s">
        <v>426</v>
      </c>
      <c r="B193" s="21" t="s">
        <v>427</v>
      </c>
      <c r="C193" s="26">
        <v>8595558303410</v>
      </c>
      <c r="D193" s="26" t="s">
        <v>36</v>
      </c>
      <c r="E193" s="23">
        <v>20</v>
      </c>
      <c r="F193" s="49">
        <v>500</v>
      </c>
      <c r="G193" s="57" t="s">
        <v>383</v>
      </c>
      <c r="H193" s="24"/>
      <c r="I193" s="24">
        <v>449</v>
      </c>
      <c r="J193" s="47" t="str">
        <f t="shared" ref="J193:J204" si="18">IF($O$2 = 0,"",IF(G193 = "brutto",I193/1.21*(100-$O$2)/100,I193/1.21*(75)/100))</f>
        <v/>
      </c>
      <c r="K193" s="48" t="str">
        <f>IF(Tabulka36[[#This Row],[Sloupec9]] = "","",J193*1.21)</f>
        <v/>
      </c>
      <c r="L193" s="33"/>
      <c r="M193" s="31" t="str">
        <f t="shared" ref="M193:M204" si="19">IF(J193 = "",IF(L193 = "","",I193*L193/1.21),IF(L193 = "","",J193*L193))</f>
        <v/>
      </c>
      <c r="N193" s="20" t="str">
        <f t="shared" ref="N193:N204" si="20">IF(J193 = "",IF(L193 = "","",I193*L193),IF(L193 = "","",K193*L193))</f>
        <v/>
      </c>
      <c r="O193" s="41" t="str">
        <f t="shared" ref="O193:O204" si="21">IF(H193 = "","", H193)</f>
        <v/>
      </c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42" t="s">
        <v>428</v>
      </c>
      <c r="B194" s="21" t="s">
        <v>429</v>
      </c>
      <c r="C194" s="26">
        <v>8595558303427</v>
      </c>
      <c r="D194" s="26" t="s">
        <v>36</v>
      </c>
      <c r="E194" s="23">
        <v>20</v>
      </c>
      <c r="F194" s="49">
        <v>500</v>
      </c>
      <c r="G194" s="57" t="s">
        <v>383</v>
      </c>
      <c r="H194" s="24"/>
      <c r="I194" s="24">
        <v>349</v>
      </c>
      <c r="J194" s="47" t="str">
        <f t="shared" si="18"/>
        <v/>
      </c>
      <c r="K194" s="48" t="str">
        <f>IF(Tabulka36[[#This Row],[Sloupec9]] = "","",J194*1.21)</f>
        <v/>
      </c>
      <c r="L194" s="33"/>
      <c r="M194" s="31" t="str">
        <f t="shared" si="19"/>
        <v/>
      </c>
      <c r="N194" s="20" t="str">
        <f t="shared" si="20"/>
        <v/>
      </c>
      <c r="O194" s="41" t="str">
        <f t="shared" si="21"/>
        <v/>
      </c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42" t="s">
        <v>430</v>
      </c>
      <c r="B195" s="21" t="s">
        <v>431</v>
      </c>
      <c r="C195" s="26">
        <v>8595558304097</v>
      </c>
      <c r="D195" s="26" t="s">
        <v>36</v>
      </c>
      <c r="E195" s="23">
        <v>6</v>
      </c>
      <c r="F195" s="49">
        <v>216</v>
      </c>
      <c r="G195" s="57" t="s">
        <v>383</v>
      </c>
      <c r="H195" s="24"/>
      <c r="I195" s="24">
        <v>999</v>
      </c>
      <c r="J195" s="47" t="str">
        <f t="shared" si="18"/>
        <v/>
      </c>
      <c r="K195" s="48" t="str">
        <f>IF(Tabulka36[[#This Row],[Sloupec9]] = "","",J195*1.21)</f>
        <v/>
      </c>
      <c r="L195" s="33"/>
      <c r="M195" s="31" t="str">
        <f t="shared" si="19"/>
        <v/>
      </c>
      <c r="N195" s="20" t="str">
        <f t="shared" si="20"/>
        <v/>
      </c>
      <c r="O195" s="41" t="str">
        <f t="shared" si="21"/>
        <v/>
      </c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42" t="s">
        <v>432</v>
      </c>
      <c r="B196" s="21" t="s">
        <v>433</v>
      </c>
      <c r="C196" s="26">
        <v>8595558304240</v>
      </c>
      <c r="D196" s="26" t="s">
        <v>36</v>
      </c>
      <c r="E196" s="23">
        <v>12</v>
      </c>
      <c r="F196" s="49">
        <v>960</v>
      </c>
      <c r="G196" s="57" t="s">
        <v>383</v>
      </c>
      <c r="H196" s="24"/>
      <c r="I196" s="24">
        <v>299</v>
      </c>
      <c r="J196" s="47" t="str">
        <f t="shared" si="18"/>
        <v/>
      </c>
      <c r="K196" s="48" t="str">
        <f>IF(Tabulka36[[#This Row],[Sloupec9]] = "","",J196*1.21)</f>
        <v/>
      </c>
      <c r="L196" s="33"/>
      <c r="M196" s="31" t="str">
        <f t="shared" si="19"/>
        <v/>
      </c>
      <c r="N196" s="20" t="str">
        <f t="shared" si="20"/>
        <v/>
      </c>
      <c r="O196" s="41" t="str">
        <f t="shared" si="21"/>
        <v/>
      </c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42" t="s">
        <v>434</v>
      </c>
      <c r="B197" s="21" t="s">
        <v>435</v>
      </c>
      <c r="C197" s="26">
        <v>8595558304561</v>
      </c>
      <c r="D197" s="26"/>
      <c r="E197" s="23">
        <v>180</v>
      </c>
      <c r="F197" s="49">
        <v>960</v>
      </c>
      <c r="G197" s="57" t="s">
        <v>383</v>
      </c>
      <c r="H197" s="24" t="s">
        <v>67</v>
      </c>
      <c r="I197" s="24">
        <v>199</v>
      </c>
      <c r="J197" s="47" t="str">
        <f t="shared" si="18"/>
        <v/>
      </c>
      <c r="K197" s="48" t="str">
        <f>IF(Tabulka36[[#This Row],[Sloupec9]] = "","",J197*1.21)</f>
        <v/>
      </c>
      <c r="L197" s="33"/>
      <c r="M197" s="31" t="str">
        <f t="shared" si="19"/>
        <v/>
      </c>
      <c r="N197" s="20" t="str">
        <f t="shared" si="20"/>
        <v/>
      </c>
      <c r="O197" s="41" t="str">
        <f t="shared" si="21"/>
        <v xml:space="preserve">novinka 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42" t="s">
        <v>436</v>
      </c>
      <c r="B198" s="21" t="s">
        <v>437</v>
      </c>
      <c r="C198" s="26">
        <v>8595558304578</v>
      </c>
      <c r="D198" s="26"/>
      <c r="E198" s="23">
        <v>30</v>
      </c>
      <c r="F198" s="49">
        <v>960</v>
      </c>
      <c r="G198" s="57" t="s">
        <v>383</v>
      </c>
      <c r="H198" s="24" t="s">
        <v>67</v>
      </c>
      <c r="I198" s="24">
        <v>249</v>
      </c>
      <c r="J198" s="47" t="str">
        <f t="shared" si="18"/>
        <v/>
      </c>
      <c r="K198" s="48" t="str">
        <f>IF(Tabulka36[[#This Row],[Sloupec9]] = "","",J198*1.21)</f>
        <v/>
      </c>
      <c r="L198" s="33"/>
      <c r="M198" s="31" t="str">
        <f t="shared" si="19"/>
        <v/>
      </c>
      <c r="N198" s="20" t="str">
        <f t="shared" si="20"/>
        <v/>
      </c>
      <c r="O198" s="41" t="str">
        <f t="shared" si="21"/>
        <v xml:space="preserve">novinka 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42" t="s">
        <v>438</v>
      </c>
      <c r="B199" s="21" t="s">
        <v>439</v>
      </c>
      <c r="C199" s="26">
        <v>8595558304172</v>
      </c>
      <c r="D199" s="26" t="s">
        <v>36</v>
      </c>
      <c r="E199" s="23">
        <v>3</v>
      </c>
      <c r="F199" s="49">
        <v>60</v>
      </c>
      <c r="G199" s="57" t="s">
        <v>383</v>
      </c>
      <c r="H199" s="24" t="s">
        <v>82</v>
      </c>
      <c r="I199" s="24">
        <v>3099</v>
      </c>
      <c r="J199" s="47" t="str">
        <f t="shared" si="18"/>
        <v/>
      </c>
      <c r="K199" s="48" t="str">
        <f>IF(Tabulka36[[#This Row],[Sloupec9]] = "","",J199*1.21)</f>
        <v/>
      </c>
      <c r="L199" s="33"/>
      <c r="M199" s="31" t="str">
        <f t="shared" si="19"/>
        <v/>
      </c>
      <c r="N199" s="20" t="str">
        <f t="shared" si="20"/>
        <v/>
      </c>
      <c r="O199" s="41" t="str">
        <f t="shared" si="21"/>
        <v xml:space="preserve">poslední kusy 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42" t="s">
        <v>440</v>
      </c>
      <c r="B200" s="21" t="s">
        <v>441</v>
      </c>
      <c r="C200" s="26">
        <v>8595558302857</v>
      </c>
      <c r="D200" s="26" t="s">
        <v>36</v>
      </c>
      <c r="E200" s="23">
        <v>20</v>
      </c>
      <c r="F200" s="49">
        <v>960</v>
      </c>
      <c r="G200" s="57" t="s">
        <v>383</v>
      </c>
      <c r="H200" s="24"/>
      <c r="I200" s="24">
        <v>299</v>
      </c>
      <c r="J200" s="47" t="str">
        <f t="shared" si="18"/>
        <v/>
      </c>
      <c r="K200" s="48" t="str">
        <f>IF(Tabulka36[[#This Row],[Sloupec9]] = "","",J200*1.21)</f>
        <v/>
      </c>
      <c r="L200" s="33"/>
      <c r="M200" s="31" t="str">
        <f t="shared" si="19"/>
        <v/>
      </c>
      <c r="N200" s="20" t="str">
        <f t="shared" si="20"/>
        <v/>
      </c>
      <c r="O200" s="41" t="str">
        <f t="shared" si="21"/>
        <v/>
      </c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42" t="s">
        <v>442</v>
      </c>
      <c r="B201" s="21" t="s">
        <v>443</v>
      </c>
      <c r="C201" s="26">
        <v>8595558302932</v>
      </c>
      <c r="D201" s="26" t="s">
        <v>36</v>
      </c>
      <c r="E201" s="23">
        <v>12</v>
      </c>
      <c r="F201" s="49">
        <v>576</v>
      </c>
      <c r="G201" s="57" t="s">
        <v>383</v>
      </c>
      <c r="H201" s="24"/>
      <c r="I201" s="24">
        <v>499</v>
      </c>
      <c r="J201" s="47" t="str">
        <f t="shared" si="18"/>
        <v/>
      </c>
      <c r="K201" s="48" t="str">
        <f>IF(Tabulka36[[#This Row],[Sloupec9]] = "","",J201*1.21)</f>
        <v/>
      </c>
      <c r="L201" s="33"/>
      <c r="M201" s="31" t="str">
        <f t="shared" si="19"/>
        <v/>
      </c>
      <c r="N201" s="20" t="str">
        <f t="shared" si="20"/>
        <v/>
      </c>
      <c r="O201" s="41" t="str">
        <f t="shared" si="21"/>
        <v/>
      </c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42" t="s">
        <v>444</v>
      </c>
      <c r="B202" s="21" t="s">
        <v>445</v>
      </c>
      <c r="C202" s="26">
        <v>8595558303212</v>
      </c>
      <c r="D202" s="26" t="s">
        <v>36</v>
      </c>
      <c r="E202" s="23">
        <v>12</v>
      </c>
      <c r="F202" s="49">
        <v>960</v>
      </c>
      <c r="G202" s="57" t="s">
        <v>383</v>
      </c>
      <c r="H202" s="24"/>
      <c r="I202" s="24">
        <v>349</v>
      </c>
      <c r="J202" s="47" t="str">
        <f t="shared" si="18"/>
        <v/>
      </c>
      <c r="K202" s="48" t="str">
        <f>IF(Tabulka36[[#This Row],[Sloupec9]] = "","",J202*1.21)</f>
        <v/>
      </c>
      <c r="L202" s="33"/>
      <c r="M202" s="31" t="str">
        <f t="shared" si="19"/>
        <v/>
      </c>
      <c r="N202" s="20" t="str">
        <f t="shared" si="20"/>
        <v/>
      </c>
      <c r="O202" s="41" t="str">
        <f t="shared" si="21"/>
        <v/>
      </c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42" t="s">
        <v>446</v>
      </c>
      <c r="B203" s="21" t="s">
        <v>447</v>
      </c>
      <c r="C203" s="26">
        <v>8595558303304</v>
      </c>
      <c r="D203" s="26" t="s">
        <v>36</v>
      </c>
      <c r="E203" s="23">
        <v>12</v>
      </c>
      <c r="F203" s="49">
        <v>576</v>
      </c>
      <c r="G203" s="57" t="s">
        <v>383</v>
      </c>
      <c r="H203" s="24"/>
      <c r="I203" s="24">
        <v>499</v>
      </c>
      <c r="J203" s="47" t="str">
        <f t="shared" si="18"/>
        <v/>
      </c>
      <c r="K203" s="48" t="str">
        <f>IF(Tabulka36[[#This Row],[Sloupec9]] = "","",J203*1.21)</f>
        <v/>
      </c>
      <c r="L203" s="33"/>
      <c r="M203" s="31" t="str">
        <f t="shared" si="19"/>
        <v/>
      </c>
      <c r="N203" s="20" t="str">
        <f t="shared" si="20"/>
        <v/>
      </c>
      <c r="O203" s="41" t="str">
        <f t="shared" si="21"/>
        <v/>
      </c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42" t="s">
        <v>448</v>
      </c>
      <c r="B204" s="21" t="s">
        <v>449</v>
      </c>
      <c r="C204" s="26">
        <v>8595558303663</v>
      </c>
      <c r="D204" s="26" t="s">
        <v>36</v>
      </c>
      <c r="E204" s="23">
        <v>12</v>
      </c>
      <c r="F204" s="49">
        <v>576</v>
      </c>
      <c r="G204" s="57" t="s">
        <v>383</v>
      </c>
      <c r="H204" s="24"/>
      <c r="I204" s="24">
        <v>499</v>
      </c>
      <c r="J204" s="47" t="str">
        <f t="shared" si="18"/>
        <v/>
      </c>
      <c r="K204" s="48" t="str">
        <f>IF(Tabulka36[[#This Row],[Sloupec9]] = "","",J204*1.21)</f>
        <v/>
      </c>
      <c r="L204" s="33"/>
      <c r="M204" s="31" t="str">
        <f t="shared" si="19"/>
        <v/>
      </c>
      <c r="N204" s="20" t="str">
        <f t="shared" si="20"/>
        <v/>
      </c>
      <c r="O204" s="41" t="str">
        <f t="shared" si="21"/>
        <v/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42" t="s">
        <v>450</v>
      </c>
      <c r="B205" s="21" t="s">
        <v>451</v>
      </c>
      <c r="C205" s="26"/>
      <c r="D205" s="26"/>
      <c r="E205" s="23">
        <v>1</v>
      </c>
      <c r="F205" s="49">
        <v>218</v>
      </c>
      <c r="G205" s="57" t="s">
        <v>383</v>
      </c>
      <c r="H205" s="24"/>
      <c r="I205" s="24">
        <v>249</v>
      </c>
      <c r="J205" s="47" t="str">
        <f t="shared" ref="J205:J217" si="22">IF($O$2 = 0,"",IF(G205 = "brutto",I205/1.21*(100-$O$2)/100,I205/1.21*(75)/100))</f>
        <v/>
      </c>
      <c r="K205" s="48" t="str">
        <f>IF(Tabulka36[[#This Row],[Sloupec9]] = "","",J205*1.21)</f>
        <v/>
      </c>
      <c r="L205" s="33"/>
      <c r="M205" s="31" t="str">
        <f t="shared" ref="M205:M217" si="23">IF(J205 = "",IF(L205 = "","",I205*L205/1.21),IF(L205 = "","",J205*L205))</f>
        <v/>
      </c>
      <c r="N205" s="20" t="str">
        <f t="shared" ref="N205:N217" si="24">IF(J205 = "",IF(L205 = "","",I205*L205),IF(L205 = "","",K205*L205))</f>
        <v/>
      </c>
      <c r="O205" s="41" t="str">
        <f t="shared" ref="O205:O217" si="25">IF(H205 = "","", H205)</f>
        <v/>
      </c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42" t="s">
        <v>452</v>
      </c>
      <c r="B206" s="21" t="s">
        <v>453</v>
      </c>
      <c r="C206" s="26"/>
      <c r="D206" s="26"/>
      <c r="E206" s="23">
        <v>505</v>
      </c>
      <c r="F206" s="49">
        <v>960</v>
      </c>
      <c r="G206" s="57" t="s">
        <v>383</v>
      </c>
      <c r="H206" s="24" t="s">
        <v>67</v>
      </c>
      <c r="I206" s="24">
        <v>149</v>
      </c>
      <c r="J206" s="47" t="str">
        <f t="shared" si="22"/>
        <v/>
      </c>
      <c r="K206" s="48" t="str">
        <f>IF(Tabulka36[[#This Row],[Sloupec9]] = "","",J206*1.21)</f>
        <v/>
      </c>
      <c r="L206" s="33"/>
      <c r="M206" s="31" t="str">
        <f t="shared" si="23"/>
        <v/>
      </c>
      <c r="N206" s="20" t="str">
        <f t="shared" si="24"/>
        <v/>
      </c>
      <c r="O206" s="41" t="str">
        <f t="shared" si="25"/>
        <v xml:space="preserve">novinka 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42" t="s">
        <v>454</v>
      </c>
      <c r="B207" s="21" t="s">
        <v>455</v>
      </c>
      <c r="C207" s="26"/>
      <c r="D207" s="26"/>
      <c r="E207" s="23">
        <v>1</v>
      </c>
      <c r="F207" s="49">
        <v>960</v>
      </c>
      <c r="G207" s="57" t="s">
        <v>383</v>
      </c>
      <c r="H207" s="24"/>
      <c r="I207" s="24">
        <v>149</v>
      </c>
      <c r="J207" s="47" t="str">
        <f t="shared" si="22"/>
        <v/>
      </c>
      <c r="K207" s="48" t="str">
        <f>IF(Tabulka36[[#This Row],[Sloupec9]] = "","",J207*1.21)</f>
        <v/>
      </c>
      <c r="L207" s="33"/>
      <c r="M207" s="31" t="str">
        <f t="shared" si="23"/>
        <v/>
      </c>
      <c r="N207" s="20" t="str">
        <f t="shared" si="24"/>
        <v/>
      </c>
      <c r="O207" s="41" t="str">
        <f t="shared" si="25"/>
        <v/>
      </c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42" t="s">
        <v>456</v>
      </c>
      <c r="B208" s="21" t="s">
        <v>457</v>
      </c>
      <c r="C208" s="26">
        <v>613464422150</v>
      </c>
      <c r="D208" s="26"/>
      <c r="E208" s="23">
        <v>20</v>
      </c>
      <c r="F208" s="49">
        <v>960</v>
      </c>
      <c r="G208" s="57" t="s">
        <v>383</v>
      </c>
      <c r="H208" s="24"/>
      <c r="I208" s="24">
        <v>349</v>
      </c>
      <c r="J208" s="47" t="str">
        <f t="shared" si="22"/>
        <v/>
      </c>
      <c r="K208" s="48" t="str">
        <f>IF(Tabulka36[[#This Row],[Sloupec9]] = "","",J208*1.21)</f>
        <v/>
      </c>
      <c r="L208" s="33"/>
      <c r="M208" s="31" t="str">
        <f t="shared" si="23"/>
        <v/>
      </c>
      <c r="N208" s="20" t="str">
        <f t="shared" si="24"/>
        <v/>
      </c>
      <c r="O208" s="41" t="str">
        <f t="shared" si="25"/>
        <v/>
      </c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42" t="s">
        <v>458</v>
      </c>
      <c r="B209" s="21" t="s">
        <v>459</v>
      </c>
      <c r="C209" s="26">
        <v>8595558303793</v>
      </c>
      <c r="D209" s="26" t="s">
        <v>36</v>
      </c>
      <c r="E209" s="23">
        <v>8</v>
      </c>
      <c r="F209" s="49">
        <v>240</v>
      </c>
      <c r="G209" s="57" t="s">
        <v>383</v>
      </c>
      <c r="H209" s="24"/>
      <c r="I209" s="24">
        <v>699</v>
      </c>
      <c r="J209" s="47" t="str">
        <f t="shared" si="22"/>
        <v/>
      </c>
      <c r="K209" s="48" t="str">
        <f>IF(Tabulka36[[#This Row],[Sloupec9]] = "","",J209*1.21)</f>
        <v/>
      </c>
      <c r="L209" s="33"/>
      <c r="M209" s="31" t="str">
        <f t="shared" si="23"/>
        <v/>
      </c>
      <c r="N209" s="20" t="str">
        <f t="shared" si="24"/>
        <v/>
      </c>
      <c r="O209" s="41" t="str">
        <f t="shared" si="25"/>
        <v/>
      </c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42" t="s">
        <v>460</v>
      </c>
      <c r="B210" s="21" t="s">
        <v>461</v>
      </c>
      <c r="C210" s="26">
        <v>8595558304158</v>
      </c>
      <c r="D210" s="26" t="s">
        <v>36</v>
      </c>
      <c r="E210" s="23">
        <v>10</v>
      </c>
      <c r="F210" s="49">
        <v>300</v>
      </c>
      <c r="G210" s="57" t="s">
        <v>383</v>
      </c>
      <c r="H210" s="24"/>
      <c r="I210" s="24">
        <v>799</v>
      </c>
      <c r="J210" s="47" t="str">
        <f t="shared" si="22"/>
        <v/>
      </c>
      <c r="K210" s="48" t="str">
        <f>IF(Tabulka36[[#This Row],[Sloupec9]] = "","",J210*1.21)</f>
        <v/>
      </c>
      <c r="L210" s="33"/>
      <c r="M210" s="31" t="str">
        <f t="shared" si="23"/>
        <v/>
      </c>
      <c r="N210" s="20" t="str">
        <f t="shared" si="24"/>
        <v/>
      </c>
      <c r="O210" s="41" t="str">
        <f t="shared" si="25"/>
        <v/>
      </c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42" t="s">
        <v>462</v>
      </c>
      <c r="B211" s="21" t="s">
        <v>463</v>
      </c>
      <c r="C211" s="26">
        <v>8595558304103</v>
      </c>
      <c r="D211" s="26" t="s">
        <v>36</v>
      </c>
      <c r="E211" s="23">
        <v>6</v>
      </c>
      <c r="F211" s="49">
        <v>216</v>
      </c>
      <c r="G211" s="57" t="s">
        <v>383</v>
      </c>
      <c r="H211" s="24"/>
      <c r="I211" s="24">
        <v>699</v>
      </c>
      <c r="J211" s="47" t="str">
        <f t="shared" si="22"/>
        <v/>
      </c>
      <c r="K211" s="48" t="str">
        <f>IF(Tabulka36[[#This Row],[Sloupec9]] = "","",J211*1.21)</f>
        <v/>
      </c>
      <c r="L211" s="33"/>
      <c r="M211" s="31" t="str">
        <f t="shared" si="23"/>
        <v/>
      </c>
      <c r="N211" s="20" t="str">
        <f t="shared" si="24"/>
        <v/>
      </c>
      <c r="O211" s="41" t="str">
        <f t="shared" si="25"/>
        <v/>
      </c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>
      <c r="A212" s="42" t="s">
        <v>464</v>
      </c>
      <c r="B212" s="21" t="s">
        <v>465</v>
      </c>
      <c r="C212" s="26">
        <v>8595558303380</v>
      </c>
      <c r="D212" s="26" t="s">
        <v>36</v>
      </c>
      <c r="E212" s="23">
        <v>3</v>
      </c>
      <c r="F212" s="49">
        <v>75</v>
      </c>
      <c r="G212" s="57" t="s">
        <v>383</v>
      </c>
      <c r="H212" s="24"/>
      <c r="I212" s="24">
        <v>3199</v>
      </c>
      <c r="J212" s="47" t="str">
        <f>IF($O$2 = 0,"",IF(G212 = "brutto",I212/1.21*(100-$O$2)/100,I212/1.21*(75)/100))</f>
        <v/>
      </c>
      <c r="K212" s="48" t="str">
        <f>IF(Tabulka36[[#This Row],[Sloupec9]] = "","",J212*1.21)</f>
        <v/>
      </c>
      <c r="L212" s="33"/>
      <c r="M212" s="31" t="str">
        <f>IF(J212 = "",IF(L212 = "","",I212*L212/1.21),IF(L212 = "","",J212*L212))</f>
        <v/>
      </c>
      <c r="N212" s="20" t="str">
        <f>IF(J212 = "",IF(L212 = "","",I212*L212),IF(L212 = "","",K212*L212))</f>
        <v/>
      </c>
      <c r="O212" s="41" t="str">
        <f>IF(H212 = "","", H212)</f>
        <v/>
      </c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>
      <c r="A213" s="42" t="s">
        <v>466</v>
      </c>
      <c r="B213" s="21" t="s">
        <v>467</v>
      </c>
      <c r="C213" s="26">
        <v>8595558304264</v>
      </c>
      <c r="D213" s="26" t="s">
        <v>36</v>
      </c>
      <c r="E213" s="23">
        <v>5</v>
      </c>
      <c r="F213" s="49">
        <v>175</v>
      </c>
      <c r="G213" s="57" t="s">
        <v>383</v>
      </c>
      <c r="H213" s="24"/>
      <c r="I213" s="24">
        <v>1599</v>
      </c>
      <c r="J213" s="47" t="str">
        <f t="shared" si="22"/>
        <v/>
      </c>
      <c r="K213" s="48" t="str">
        <f>IF(Tabulka36[[#This Row],[Sloupec9]] = "","",J213*1.21)</f>
        <v/>
      </c>
      <c r="L213" s="33"/>
      <c r="M213" s="31" t="str">
        <f t="shared" si="23"/>
        <v/>
      </c>
      <c r="N213" s="20" t="str">
        <f t="shared" si="24"/>
        <v/>
      </c>
      <c r="O213" s="41" t="str">
        <f t="shared" si="25"/>
        <v/>
      </c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>
      <c r="A214" s="42" t="s">
        <v>468</v>
      </c>
      <c r="B214" s="21" t="s">
        <v>469</v>
      </c>
      <c r="C214" s="26">
        <v>8595558304271</v>
      </c>
      <c r="D214" s="26" t="s">
        <v>36</v>
      </c>
      <c r="E214" s="23">
        <v>6</v>
      </c>
      <c r="F214" s="49">
        <v>150</v>
      </c>
      <c r="G214" s="57" t="s">
        <v>383</v>
      </c>
      <c r="H214" s="24"/>
      <c r="I214" s="24">
        <v>1599</v>
      </c>
      <c r="J214" s="47" t="str">
        <f t="shared" si="22"/>
        <v/>
      </c>
      <c r="K214" s="48" t="str">
        <f>IF(Tabulka36[[#This Row],[Sloupec9]] = "","",J214*1.21)</f>
        <v/>
      </c>
      <c r="L214" s="33"/>
      <c r="M214" s="31" t="str">
        <f t="shared" si="23"/>
        <v/>
      </c>
      <c r="N214" s="20" t="str">
        <f t="shared" si="24"/>
        <v/>
      </c>
      <c r="O214" s="41" t="str">
        <f t="shared" si="25"/>
        <v/>
      </c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>
      <c r="A215" s="42" t="s">
        <v>470</v>
      </c>
      <c r="B215" s="21" t="s">
        <v>471</v>
      </c>
      <c r="C215" s="26"/>
      <c r="D215" s="26"/>
      <c r="E215" s="23">
        <v>15</v>
      </c>
      <c r="F215" s="49">
        <v>960</v>
      </c>
      <c r="G215" s="57" t="s">
        <v>383</v>
      </c>
      <c r="H215" s="24" t="s">
        <v>82</v>
      </c>
      <c r="I215" s="24">
        <v>1199</v>
      </c>
      <c r="J215" s="47" t="str">
        <f t="shared" si="22"/>
        <v/>
      </c>
      <c r="K215" s="48" t="str">
        <f>IF(Tabulka36[[#This Row],[Sloupec9]] = "","",J215*1.21)</f>
        <v/>
      </c>
      <c r="L215" s="33"/>
      <c r="M215" s="31" t="str">
        <f t="shared" si="23"/>
        <v/>
      </c>
      <c r="N215" s="20" t="str">
        <f t="shared" si="24"/>
        <v/>
      </c>
      <c r="O215" s="41" t="str">
        <f t="shared" si="25"/>
        <v xml:space="preserve">poslední kusy 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>
      <c r="A216" s="42" t="s">
        <v>472</v>
      </c>
      <c r="B216" s="21" t="s">
        <v>473</v>
      </c>
      <c r="C216" s="26">
        <v>8595558304431</v>
      </c>
      <c r="D216" s="26" t="s">
        <v>20</v>
      </c>
      <c r="E216" s="23">
        <v>6</v>
      </c>
      <c r="F216" s="49">
        <v>180</v>
      </c>
      <c r="G216" s="57" t="s">
        <v>383</v>
      </c>
      <c r="H216" s="24" t="s">
        <v>82</v>
      </c>
      <c r="I216" s="24">
        <v>999</v>
      </c>
      <c r="J216" s="47" t="str">
        <f t="shared" si="22"/>
        <v/>
      </c>
      <c r="K216" s="48" t="str">
        <f>IF(Tabulka36[[#This Row],[Sloupec9]] = "","",J216*1.21)</f>
        <v/>
      </c>
      <c r="L216" s="33"/>
      <c r="M216" s="31" t="str">
        <f t="shared" si="23"/>
        <v/>
      </c>
      <c r="N216" s="20" t="str">
        <f t="shared" si="24"/>
        <v/>
      </c>
      <c r="O216" s="41" t="str">
        <f t="shared" si="25"/>
        <v xml:space="preserve">poslední kusy 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>
      <c r="A217" s="42" t="s">
        <v>474</v>
      </c>
      <c r="B217" s="21" t="s">
        <v>475</v>
      </c>
      <c r="C217" s="26">
        <v>8595558304509</v>
      </c>
      <c r="D217" s="26" t="s">
        <v>36</v>
      </c>
      <c r="E217" s="23">
        <v>8</v>
      </c>
      <c r="F217" s="49">
        <v>320</v>
      </c>
      <c r="G217" s="57" t="s">
        <v>383</v>
      </c>
      <c r="H217" s="24" t="s">
        <v>67</v>
      </c>
      <c r="I217" s="24">
        <v>699</v>
      </c>
      <c r="J217" s="47" t="str">
        <f t="shared" si="22"/>
        <v/>
      </c>
      <c r="K217" s="48" t="str">
        <f>IF(Tabulka36[[#This Row],[Sloupec9]] = "","",J217*1.21)</f>
        <v/>
      </c>
      <c r="L217" s="33"/>
      <c r="M217" s="31" t="str">
        <f t="shared" si="23"/>
        <v/>
      </c>
      <c r="N217" s="20" t="str">
        <f t="shared" si="24"/>
        <v/>
      </c>
      <c r="O217" s="41" t="str">
        <f t="shared" si="25"/>
        <v xml:space="preserve">novinka 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>
      <c r="A218" s="42" t="s">
        <v>476</v>
      </c>
      <c r="B218" s="21" t="s">
        <v>477</v>
      </c>
      <c r="C218" s="26">
        <v>8595558304882</v>
      </c>
      <c r="D218" s="59" t="s">
        <v>36</v>
      </c>
      <c r="E218" s="23">
        <v>6</v>
      </c>
      <c r="F218" s="49">
        <v>400</v>
      </c>
      <c r="G218" s="57" t="s">
        <v>383</v>
      </c>
      <c r="H218" s="24" t="s">
        <v>233</v>
      </c>
      <c r="I218" s="24">
        <v>799</v>
      </c>
      <c r="J218" s="47" t="str">
        <f t="shared" ref="J218:J228" si="26">IF($O$2 = 0,"",IF(G218 = "brutto",I218/1.21*(100-$O$2)/100,I218/1.21*(75)/100))</f>
        <v/>
      </c>
      <c r="K218" s="48" t="str">
        <f>IF(Tabulka36[[#This Row],[Sloupec9]] = "","",J218*1.21)</f>
        <v/>
      </c>
      <c r="L218" s="33"/>
      <c r="M218" s="31" t="str">
        <f t="shared" ref="M218:M228" si="27">IF(J218 = "",IF(L218 = "","",I218*L218/1.21),IF(L218 = "","",J218*L218))</f>
        <v/>
      </c>
      <c r="N218" s="20" t="str">
        <f t="shared" ref="N218:N228" si="28">IF(J218 = "",IF(L218 = "","",I218*L218),IF(L218 = "","",K218*L218))</f>
        <v/>
      </c>
      <c r="O218" s="41" t="str">
        <f t="shared" ref="O218:O228" si="29">IF(H218 = "","", H218)</f>
        <v xml:space="preserve">skladem od 43. týdne   novinka 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>
      <c r="A219" s="42" t="s">
        <v>478</v>
      </c>
      <c r="B219" s="21" t="s">
        <v>479</v>
      </c>
      <c r="C219" s="26">
        <v>8595558303960</v>
      </c>
      <c r="D219" s="59" t="s">
        <v>36</v>
      </c>
      <c r="E219" s="23">
        <v>4</v>
      </c>
      <c r="F219" s="49">
        <v>100</v>
      </c>
      <c r="G219" s="57" t="s">
        <v>383</v>
      </c>
      <c r="H219" s="24"/>
      <c r="I219" s="24">
        <v>1399</v>
      </c>
      <c r="J219" s="47" t="str">
        <f t="shared" si="26"/>
        <v/>
      </c>
      <c r="K219" s="48" t="str">
        <f>IF(Tabulka36[[#This Row],[Sloupec9]] = "","",J219*1.21)</f>
        <v/>
      </c>
      <c r="L219" s="33"/>
      <c r="M219" s="31" t="str">
        <f t="shared" si="27"/>
        <v/>
      </c>
      <c r="N219" s="20" t="str">
        <f t="shared" si="28"/>
        <v/>
      </c>
      <c r="O219" s="41" t="str">
        <f t="shared" si="29"/>
        <v/>
      </c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>
      <c r="A220" s="42" t="s">
        <v>480</v>
      </c>
      <c r="B220" s="21" t="s">
        <v>481</v>
      </c>
      <c r="C220" s="26">
        <v>8595558304721</v>
      </c>
      <c r="D220" s="59" t="s">
        <v>36</v>
      </c>
      <c r="E220" s="23">
        <v>6</v>
      </c>
      <c r="F220" s="49">
        <v>432</v>
      </c>
      <c r="G220" s="57" t="s">
        <v>383</v>
      </c>
      <c r="H220" s="24" t="s">
        <v>67</v>
      </c>
      <c r="I220" s="24">
        <v>799</v>
      </c>
      <c r="J220" s="47" t="str">
        <f t="shared" si="26"/>
        <v/>
      </c>
      <c r="K220" s="48" t="str">
        <f>IF(Tabulka36[[#This Row],[Sloupec9]] = "","",J220*1.21)</f>
        <v/>
      </c>
      <c r="L220" s="33"/>
      <c r="M220" s="31" t="str">
        <f t="shared" si="27"/>
        <v/>
      </c>
      <c r="N220" s="20" t="str">
        <f t="shared" si="28"/>
        <v/>
      </c>
      <c r="O220" s="41" t="str">
        <f t="shared" si="29"/>
        <v xml:space="preserve">novinka 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>
      <c r="A221" s="42" t="s">
        <v>482</v>
      </c>
      <c r="B221" s="21" t="s">
        <v>483</v>
      </c>
      <c r="C221" s="26">
        <v>8595558304738</v>
      </c>
      <c r="D221" s="59" t="s">
        <v>36</v>
      </c>
      <c r="E221" s="23">
        <v>6</v>
      </c>
      <c r="F221" s="49">
        <v>420</v>
      </c>
      <c r="G221" s="57" t="s">
        <v>383</v>
      </c>
      <c r="H221" s="24" t="s">
        <v>67</v>
      </c>
      <c r="I221" s="24">
        <v>799</v>
      </c>
      <c r="J221" s="47" t="str">
        <f t="shared" si="26"/>
        <v/>
      </c>
      <c r="K221" s="48" t="str">
        <f>IF(Tabulka36[[#This Row],[Sloupec9]] = "","",J221*1.21)</f>
        <v/>
      </c>
      <c r="L221" s="33"/>
      <c r="M221" s="31" t="str">
        <f t="shared" si="27"/>
        <v/>
      </c>
      <c r="N221" s="20" t="str">
        <f t="shared" si="28"/>
        <v/>
      </c>
      <c r="O221" s="41" t="str">
        <f t="shared" si="29"/>
        <v xml:space="preserve">novinka 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>
      <c r="A222" s="42" t="s">
        <v>484</v>
      </c>
      <c r="B222" s="21" t="s">
        <v>485</v>
      </c>
      <c r="C222" s="26">
        <v>8595558304295</v>
      </c>
      <c r="D222" s="59" t="s">
        <v>36</v>
      </c>
      <c r="E222" s="23">
        <v>6</v>
      </c>
      <c r="F222" s="49">
        <v>216</v>
      </c>
      <c r="G222" s="57" t="s">
        <v>383</v>
      </c>
      <c r="H222" s="24" t="s">
        <v>67</v>
      </c>
      <c r="I222" s="24">
        <v>899</v>
      </c>
      <c r="J222" s="47" t="str">
        <f t="shared" si="26"/>
        <v/>
      </c>
      <c r="K222" s="48" t="str">
        <f>IF(Tabulka36[[#This Row],[Sloupec9]] = "","",J222*1.21)</f>
        <v/>
      </c>
      <c r="L222" s="33"/>
      <c r="M222" s="31" t="str">
        <f t="shared" si="27"/>
        <v/>
      </c>
      <c r="N222" s="20" t="str">
        <f t="shared" si="28"/>
        <v/>
      </c>
      <c r="O222" s="41" t="str">
        <f t="shared" si="29"/>
        <v xml:space="preserve">novinka 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>
      <c r="A223" s="42" t="s">
        <v>486</v>
      </c>
      <c r="B223" s="21" t="s">
        <v>487</v>
      </c>
      <c r="C223" s="26">
        <v>8594195080067</v>
      </c>
      <c r="D223" s="59" t="s">
        <v>36</v>
      </c>
      <c r="E223" s="23">
        <v>6</v>
      </c>
      <c r="F223" s="49">
        <v>180</v>
      </c>
      <c r="G223" s="57" t="s">
        <v>383</v>
      </c>
      <c r="H223" s="24"/>
      <c r="I223" s="24">
        <v>999</v>
      </c>
      <c r="J223" s="47" t="str">
        <f t="shared" si="26"/>
        <v/>
      </c>
      <c r="K223" s="48" t="str">
        <f>IF(Tabulka36[[#This Row],[Sloupec9]] = "","",J223*1.21)</f>
        <v/>
      </c>
      <c r="L223" s="33"/>
      <c r="M223" s="31" t="str">
        <f t="shared" si="27"/>
        <v/>
      </c>
      <c r="N223" s="20" t="str">
        <f t="shared" si="28"/>
        <v/>
      </c>
      <c r="O223" s="41" t="str">
        <f t="shared" si="29"/>
        <v/>
      </c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>
      <c r="A224" s="42" t="s">
        <v>488</v>
      </c>
      <c r="B224" s="21" t="s">
        <v>489</v>
      </c>
      <c r="C224" s="26">
        <v>91037843753</v>
      </c>
      <c r="D224" s="59" t="s">
        <v>490</v>
      </c>
      <c r="E224" s="23">
        <v>8</v>
      </c>
      <c r="F224" s="49">
        <v>768</v>
      </c>
      <c r="G224" s="57" t="s">
        <v>383</v>
      </c>
      <c r="H224" s="24" t="s">
        <v>82</v>
      </c>
      <c r="I224" s="24">
        <v>399</v>
      </c>
      <c r="J224" s="47" t="str">
        <f>IF($O$2 = 0,"",IF(G224 = "brutto",I224/1.21*(100-$O$2)/100,I224/1.21*(75)/100))</f>
        <v/>
      </c>
      <c r="K224" s="48" t="str">
        <f>IF(Tabulka36[[#This Row],[Sloupec9]] = "","",J224*1.21)</f>
        <v/>
      </c>
      <c r="L224" s="33"/>
      <c r="M224" s="31" t="str">
        <f>IF(J224 = "",IF(L224 = "","",I224*L224/1.21),IF(L224 = "","",J224*L224))</f>
        <v/>
      </c>
      <c r="N224" s="20" t="str">
        <f>IF(J224 = "",IF(L224 = "","",I224*L224),IF(L224 = "","",K224*L224))</f>
        <v/>
      </c>
      <c r="O224" s="41" t="str">
        <f>IF(H224 = "","", H224)</f>
        <v xml:space="preserve">poslední kusy 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>
      <c r="A225" s="42" t="s">
        <v>491</v>
      </c>
      <c r="B225" s="21" t="s">
        <v>492</v>
      </c>
      <c r="C225" s="26">
        <v>91037843746</v>
      </c>
      <c r="D225" s="59" t="s">
        <v>251</v>
      </c>
      <c r="E225" s="23">
        <v>8</v>
      </c>
      <c r="F225" s="49">
        <v>768</v>
      </c>
      <c r="G225" s="57" t="s">
        <v>383</v>
      </c>
      <c r="H225" s="24"/>
      <c r="I225" s="24">
        <v>399</v>
      </c>
      <c r="J225" s="47" t="str">
        <f t="shared" si="26"/>
        <v/>
      </c>
      <c r="K225" s="48" t="str">
        <f>IF(Tabulka36[[#This Row],[Sloupec9]] = "","",J225*1.21)</f>
        <v/>
      </c>
      <c r="L225" s="33"/>
      <c r="M225" s="31" t="str">
        <f t="shared" si="27"/>
        <v/>
      </c>
      <c r="N225" s="20" t="str">
        <f t="shared" si="28"/>
        <v/>
      </c>
      <c r="O225" s="41" t="str">
        <f t="shared" si="29"/>
        <v/>
      </c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>
      <c r="A226" s="42" t="s">
        <v>493</v>
      </c>
      <c r="B226" s="21" t="s">
        <v>494</v>
      </c>
      <c r="C226" s="26">
        <v>8595558300952</v>
      </c>
      <c r="D226" s="59" t="s">
        <v>36</v>
      </c>
      <c r="E226" s="23">
        <v>6</v>
      </c>
      <c r="F226" s="49">
        <v>150</v>
      </c>
      <c r="G226" s="57" t="s">
        <v>383</v>
      </c>
      <c r="H226" s="24" t="s">
        <v>82</v>
      </c>
      <c r="I226" s="24">
        <v>999</v>
      </c>
      <c r="J226" s="47" t="str">
        <f t="shared" si="26"/>
        <v/>
      </c>
      <c r="K226" s="48" t="str">
        <f>IF(Tabulka36[[#This Row],[Sloupec9]] = "","",J226*1.21)</f>
        <v/>
      </c>
      <c r="L226" s="33"/>
      <c r="M226" s="31" t="str">
        <f t="shared" si="27"/>
        <v/>
      </c>
      <c r="N226" s="20" t="str">
        <f t="shared" si="28"/>
        <v/>
      </c>
      <c r="O226" s="41" t="str">
        <f t="shared" si="29"/>
        <v xml:space="preserve">poslední kusy 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>
      <c r="A227" s="42" t="s">
        <v>495</v>
      </c>
      <c r="B227" s="21" t="s">
        <v>496</v>
      </c>
      <c r="C227" s="26">
        <v>8595558303014</v>
      </c>
      <c r="D227" s="59" t="s">
        <v>36</v>
      </c>
      <c r="E227" s="23">
        <v>6</v>
      </c>
      <c r="F227" s="49">
        <v>150</v>
      </c>
      <c r="G227" s="57" t="s">
        <v>383</v>
      </c>
      <c r="H227" s="24"/>
      <c r="I227" s="24">
        <v>999</v>
      </c>
      <c r="J227" s="47" t="str">
        <f t="shared" si="26"/>
        <v/>
      </c>
      <c r="K227" s="48" t="str">
        <f>IF(Tabulka36[[#This Row],[Sloupec9]] = "","",J227*1.21)</f>
        <v/>
      </c>
      <c r="L227" s="33"/>
      <c r="M227" s="31" t="str">
        <f t="shared" si="27"/>
        <v/>
      </c>
      <c r="N227" s="20" t="str">
        <f t="shared" si="28"/>
        <v/>
      </c>
      <c r="O227" s="41" t="str">
        <f t="shared" si="29"/>
        <v/>
      </c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42" t="s">
        <v>497</v>
      </c>
      <c r="B228" s="21" t="s">
        <v>498</v>
      </c>
      <c r="C228" s="26">
        <v>8595558303472</v>
      </c>
      <c r="D228" s="59"/>
      <c r="E228" s="23">
        <v>12</v>
      </c>
      <c r="F228" s="49">
        <v>960</v>
      </c>
      <c r="G228" s="57" t="s">
        <v>383</v>
      </c>
      <c r="H228" s="24"/>
      <c r="I228" s="24">
        <v>299</v>
      </c>
      <c r="J228" s="47" t="str">
        <f t="shared" si="26"/>
        <v/>
      </c>
      <c r="K228" s="48" t="str">
        <f>IF(Tabulka36[[#This Row],[Sloupec9]] = "","",J228*1.21)</f>
        <v/>
      </c>
      <c r="L228" s="33"/>
      <c r="M228" s="31" t="str">
        <f t="shared" si="27"/>
        <v/>
      </c>
      <c r="N228" s="20" t="str">
        <f t="shared" si="28"/>
        <v/>
      </c>
      <c r="O228" s="41" t="str">
        <f t="shared" si="29"/>
        <v/>
      </c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>
      <c r="A229" s="42" t="s">
        <v>499</v>
      </c>
      <c r="B229" s="21" t="s">
        <v>500</v>
      </c>
      <c r="C229" s="26">
        <v>8595558304660</v>
      </c>
      <c r="D229" s="59" t="s">
        <v>20</v>
      </c>
      <c r="E229" s="23">
        <v>10</v>
      </c>
      <c r="F229" s="49">
        <v>760</v>
      </c>
      <c r="G229" s="57" t="s">
        <v>383</v>
      </c>
      <c r="H229" s="24"/>
      <c r="I229" s="24">
        <v>449</v>
      </c>
      <c r="J229" s="47" t="str">
        <f>IF($O$2 = 0,"",IF(G229 = "brutto",I229/1.21*(100-$O$2)/100,I229/1.21*(75)/100))</f>
        <v/>
      </c>
      <c r="K229" s="48" t="str">
        <f>IF(Tabulka36[[#This Row],[Sloupec9]] = "","",J229*1.21)</f>
        <v/>
      </c>
      <c r="L229" s="33"/>
      <c r="M229" s="31" t="str">
        <f>IF(J229 = "",IF(L229 = "","",I229*L229/1.21),IF(L229 = "","",J229*L229))</f>
        <v/>
      </c>
      <c r="N229" s="20" t="str">
        <f>IF(J229 = "",IF(L229 = "","",I229*L229),IF(L229 = "","",K229*L229))</f>
        <v/>
      </c>
      <c r="O229" s="41" t="str">
        <f>IF(H229 = "","", H229)</f>
        <v/>
      </c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>
      <c r="A230" s="42" t="s">
        <v>501</v>
      </c>
      <c r="B230" s="21" t="s">
        <v>502</v>
      </c>
      <c r="C230" s="26">
        <v>8595558304653</v>
      </c>
      <c r="D230" s="26" t="s">
        <v>20</v>
      </c>
      <c r="E230" s="23">
        <v>10</v>
      </c>
      <c r="F230" s="23">
        <v>760</v>
      </c>
      <c r="G230" s="57" t="s">
        <v>383</v>
      </c>
      <c r="H230" s="24"/>
      <c r="I230" s="29">
        <v>449</v>
      </c>
      <c r="J230" s="28" t="str">
        <f t="shared" si="15"/>
        <v/>
      </c>
      <c r="K230" s="30" t="str">
        <f>IF(Tabulka36[[#This Row],[Sloupec9]] = "","",J230*1.21)</f>
        <v/>
      </c>
      <c r="L230" s="33"/>
      <c r="M230" s="31" t="str">
        <f t="shared" si="16"/>
        <v/>
      </c>
      <c r="N230" s="20" t="str">
        <f t="shared" si="17"/>
        <v/>
      </c>
      <c r="O230" s="41" t="str">
        <f t="shared" si="14"/>
        <v/>
      </c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42" t="s">
        <v>503</v>
      </c>
      <c r="B231" s="21" t="s">
        <v>504</v>
      </c>
      <c r="C231" s="26">
        <v>8595558304646</v>
      </c>
      <c r="D231" s="59" t="s">
        <v>20</v>
      </c>
      <c r="E231" s="23">
        <v>10</v>
      </c>
      <c r="F231" s="49">
        <v>720</v>
      </c>
      <c r="G231" s="57" t="s">
        <v>383</v>
      </c>
      <c r="H231" s="24"/>
      <c r="I231" s="24">
        <v>549</v>
      </c>
      <c r="J231" s="47" t="str">
        <f>IF($O$2 = 0,"",IF(G231 = "brutto",I231/1.21*(100-$O$2)/100,I231/1.21*(75)/100))</f>
        <v/>
      </c>
      <c r="K231" s="48" t="str">
        <f>IF(Tabulka36[[#This Row],[Sloupec9]] = "","",J231*1.21)</f>
        <v/>
      </c>
      <c r="L231" s="33"/>
      <c r="M231" s="31" t="str">
        <f>IF(J231 = "",IF(L231 = "","",I231*L231/1.21),IF(L231 = "","",J231*L231))</f>
        <v/>
      </c>
      <c r="N231" s="20" t="str">
        <f>IF(J231 = "",IF(L231 = "","",I231*L231),IF(L231 = "","",K231*L231))</f>
        <v/>
      </c>
      <c r="O231" s="41" t="str">
        <f>IF(H231 = "","", H231)</f>
        <v/>
      </c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>
      <c r="A232" s="42" t="s">
        <v>505</v>
      </c>
      <c r="B232" s="21" t="s">
        <v>506</v>
      </c>
      <c r="C232" s="26">
        <v>8595558303847</v>
      </c>
      <c r="D232" s="26" t="s">
        <v>36</v>
      </c>
      <c r="E232" s="23">
        <v>5</v>
      </c>
      <c r="F232" s="23">
        <v>150</v>
      </c>
      <c r="G232" s="57" t="s">
        <v>383</v>
      </c>
      <c r="H232" s="24" t="s">
        <v>82</v>
      </c>
      <c r="I232" s="29">
        <v>1199</v>
      </c>
      <c r="J232" s="28" t="str">
        <f t="shared" si="15"/>
        <v/>
      </c>
      <c r="K232" s="30" t="str">
        <f>IF(Tabulka36[[#This Row],[Sloupec9]] = "","",J232*1.21)</f>
        <v/>
      </c>
      <c r="L232" s="33"/>
      <c r="M232" s="31" t="str">
        <f t="shared" si="16"/>
        <v/>
      </c>
      <c r="N232" s="20" t="str">
        <f t="shared" si="17"/>
        <v/>
      </c>
      <c r="O232" s="41" t="str">
        <f t="shared" si="14"/>
        <v xml:space="preserve">poslední kusy 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>
      <c r="A233" s="42" t="s">
        <v>507</v>
      </c>
      <c r="B233" s="21" t="s">
        <v>508</v>
      </c>
      <c r="C233" s="26">
        <v>8595558300747</v>
      </c>
      <c r="D233" s="26" t="s">
        <v>20</v>
      </c>
      <c r="E233" s="23">
        <v>6</v>
      </c>
      <c r="F233" s="23">
        <v>270</v>
      </c>
      <c r="G233" s="57" t="s">
        <v>383</v>
      </c>
      <c r="H233" s="24" t="s">
        <v>292</v>
      </c>
      <c r="I233" s="29">
        <v>899</v>
      </c>
      <c r="J233" s="28" t="str">
        <f t="shared" si="15"/>
        <v/>
      </c>
      <c r="K233" s="30" t="str">
        <f>IF(Tabulka36[[#This Row],[Sloupec9]] = "","",J233*1.21)</f>
        <v/>
      </c>
      <c r="L233" s="33"/>
      <c r="M233" s="31" t="str">
        <f t="shared" si="16"/>
        <v/>
      </c>
      <c r="N233" s="20" t="str">
        <f t="shared" si="17"/>
        <v/>
      </c>
      <c r="O233" s="41" t="str">
        <f t="shared" si="14"/>
        <v xml:space="preserve">opět skladem od 38. týdne 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>
      <c r="A234" s="42" t="s">
        <v>509</v>
      </c>
      <c r="B234" s="21" t="s">
        <v>510</v>
      </c>
      <c r="C234" s="26">
        <v>8595558300525</v>
      </c>
      <c r="D234" s="26" t="s">
        <v>248</v>
      </c>
      <c r="E234" s="23">
        <v>6</v>
      </c>
      <c r="F234" s="49">
        <v>270</v>
      </c>
      <c r="G234" s="57" t="s">
        <v>383</v>
      </c>
      <c r="H234" s="24" t="s">
        <v>82</v>
      </c>
      <c r="I234" s="24">
        <v>899</v>
      </c>
      <c r="J234" s="47" t="str">
        <f>IF($O$2 = 0,"",IF(G234 = "brutto",I234/1.21*(100-$O$2)/100,I234/1.21*(75)/100))</f>
        <v/>
      </c>
      <c r="K234" s="48" t="str">
        <f>IF(Tabulka36[[#This Row],[Sloupec9]] = "","",J234*1.21)</f>
        <v/>
      </c>
      <c r="L234" s="33"/>
      <c r="M234" s="31" t="str">
        <f>IF(J234 = "",IF(L234 = "","",I234*L234/1.21),IF(L234 = "","",J234*L234))</f>
        <v/>
      </c>
      <c r="N234" s="20" t="str">
        <f>IF(J234 = "",IF(L234 = "","",I234*L234),IF(L234 = "","",K234*L234))</f>
        <v/>
      </c>
      <c r="O234" s="41" t="str">
        <f>IF(H234 = "","", H234)</f>
        <v xml:space="preserve">poslední kusy 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>
      <c r="A235" s="42" t="s">
        <v>511</v>
      </c>
      <c r="B235" s="21" t="s">
        <v>512</v>
      </c>
      <c r="C235" s="26">
        <v>8595558304813</v>
      </c>
      <c r="D235" s="59" t="s">
        <v>36</v>
      </c>
      <c r="E235" s="23">
        <v>6</v>
      </c>
      <c r="F235" s="49">
        <v>504</v>
      </c>
      <c r="G235" s="57" t="s">
        <v>383</v>
      </c>
      <c r="H235" s="24" t="s">
        <v>67</v>
      </c>
      <c r="I235" s="24">
        <v>499</v>
      </c>
      <c r="J235" s="47" t="str">
        <f>IF($O$2 = 0,"",IF(G235 = "brutto",I235/1.21*(100-$O$2)/100,I235/1.21*(75)/100))</f>
        <v/>
      </c>
      <c r="K235" s="48" t="str">
        <f>IF(Tabulka36[[#This Row],[Sloupec9]] = "","",J235*1.21)</f>
        <v/>
      </c>
      <c r="L235" s="33"/>
      <c r="M235" s="31" t="str">
        <f>IF(J235 = "",IF(L235 = "","",I235*L235/1.21),IF(L235 = "","",J235*L235))</f>
        <v/>
      </c>
      <c r="N235" s="20" t="str">
        <f>IF(J235 = "",IF(L235 = "","",I235*L235),IF(L235 = "","",K235*L235))</f>
        <v/>
      </c>
      <c r="O235" s="41" t="str">
        <f>IF(H235 = "","", H235)</f>
        <v xml:space="preserve">novinka 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>
      <c r="A236" s="42" t="s">
        <v>513</v>
      </c>
      <c r="B236" s="21" t="s">
        <v>514</v>
      </c>
      <c r="C236" s="26">
        <v>8595558304875</v>
      </c>
      <c r="D236" s="59" t="s">
        <v>36</v>
      </c>
      <c r="E236" s="23">
        <v>20</v>
      </c>
      <c r="F236" s="49">
        <v>960</v>
      </c>
      <c r="G236" s="57" t="s">
        <v>383</v>
      </c>
      <c r="H236" s="24" t="s">
        <v>351</v>
      </c>
      <c r="I236" s="24">
        <v>249</v>
      </c>
      <c r="J236" s="47" t="str">
        <f>IF($O$2 = 0,"",IF(G236 = "brutto",I236/1.21*(100-$O$2)/100,I236/1.21*(75)/100))</f>
        <v/>
      </c>
      <c r="K236" s="48" t="str">
        <f>IF(Tabulka36[[#This Row],[Sloupec9]] = "","",J236*1.21)</f>
        <v/>
      </c>
      <c r="L236" s="33"/>
      <c r="M236" s="31" t="str">
        <f>IF(J236 = "",IF(L236 = "","",I236*L236/1.21),IF(L236 = "","",J236*L236))</f>
        <v/>
      </c>
      <c r="N236" s="20" t="str">
        <f>IF(J236 = "",IF(L236 = "","",I236*L236),IF(L236 = "","",K236*L236))</f>
        <v/>
      </c>
      <c r="O236" s="41" t="str">
        <f>IF(H236 = "","", H236)</f>
        <v xml:space="preserve">skladem od 42. týdne   novinka 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>
      <c r="A237" s="42" t="s">
        <v>515</v>
      </c>
      <c r="B237" s="21" t="s">
        <v>516</v>
      </c>
      <c r="C237" s="26">
        <v>8595558304462</v>
      </c>
      <c r="D237" s="59" t="s">
        <v>36</v>
      </c>
      <c r="E237" s="23">
        <v>3</v>
      </c>
      <c r="F237" s="49">
        <v>90</v>
      </c>
      <c r="G237" s="57" t="s">
        <v>383</v>
      </c>
      <c r="H237" s="24" t="s">
        <v>120</v>
      </c>
      <c r="I237" s="24">
        <v>3299</v>
      </c>
      <c r="J237" s="47" t="str">
        <f>IF($O$2 = 0,"",IF(G237 = "brutto",I237/1.21*(100-$O$2)/100,I237/1.21*(75)/100))</f>
        <v/>
      </c>
      <c r="K237" s="48" t="str">
        <f>IF(Tabulka36[[#This Row],[Sloupec9]] = "","",J237*1.21)</f>
        <v/>
      </c>
      <c r="L237" s="33"/>
      <c r="M237" s="31" t="str">
        <f>IF(J237 = "",IF(L237 = "","",I237*L237/1.21),IF(L237 = "","",J237*L237))</f>
        <v/>
      </c>
      <c r="N237" s="20" t="str">
        <f>IF(J237 = "",IF(L237 = "","",I237*L237),IF(L237 = "","",K237*L237))</f>
        <v/>
      </c>
      <c r="O237" s="41" t="str">
        <f>IF(H237 = "","", H237)</f>
        <v xml:space="preserve">opět skladem 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>
      <c r="A238" s="42" t="s">
        <v>517</v>
      </c>
      <c r="B238" s="21" t="s">
        <v>518</v>
      </c>
      <c r="C238" s="26">
        <v>8595558304790</v>
      </c>
      <c r="D238" s="26" t="s">
        <v>36</v>
      </c>
      <c r="E238" s="23">
        <v>6</v>
      </c>
      <c r="F238" s="49">
        <v>150</v>
      </c>
      <c r="G238" s="57" t="s">
        <v>383</v>
      </c>
      <c r="H238" s="24" t="s">
        <v>67</v>
      </c>
      <c r="I238" s="24">
        <v>1299</v>
      </c>
      <c r="J238" s="47" t="str">
        <f>IF($O$2 = 0,"",IF(G238 = "brutto",I238/1.21*(100-$O$2)/100,I238/1.21*(75)/100))</f>
        <v/>
      </c>
      <c r="K238" s="48" t="str">
        <f>IF(Tabulka36[[#This Row],[Sloupec9]] = "","",J238*1.21)</f>
        <v/>
      </c>
      <c r="L238" s="33"/>
      <c r="M238" s="31" t="str">
        <f>IF(J238 = "",IF(L238 = "","",I238*L238/1.21),IF(L238 = "","",J238*L238))</f>
        <v/>
      </c>
      <c r="N238" s="20" t="str">
        <f>IF(J238 = "",IF(L238 = "","",I238*L238),IF(L238 = "","",K238*L238))</f>
        <v/>
      </c>
      <c r="O238" s="41" t="str">
        <f>IF(H238 = "","", H238)</f>
        <v xml:space="preserve">novinka 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>
      <c r="A239" s="42" t="s">
        <v>519</v>
      </c>
      <c r="B239" s="21" t="s">
        <v>520</v>
      </c>
      <c r="C239" s="26">
        <v>8595558301263</v>
      </c>
      <c r="D239" s="59" t="s">
        <v>60</v>
      </c>
      <c r="E239" s="23">
        <v>4</v>
      </c>
      <c r="F239" s="49">
        <v>180</v>
      </c>
      <c r="G239" s="57" t="s">
        <v>383</v>
      </c>
      <c r="H239" s="24" t="s">
        <v>82</v>
      </c>
      <c r="I239" s="24">
        <v>1299</v>
      </c>
      <c r="J239" s="47" t="str">
        <f>IF($O$2 = 0,"",IF(G239 = "brutto",I239/1.21*(100-$O$2)/100,I239/1.21*(75)/100))</f>
        <v/>
      </c>
      <c r="K239" s="48" t="str">
        <f>IF(Tabulka36[[#This Row],[Sloupec9]] = "","",J239*1.21)</f>
        <v/>
      </c>
      <c r="L239" s="33"/>
      <c r="M239" s="31" t="str">
        <f>IF(J239 = "",IF(L239 = "","",I239*L239/1.21),IF(L239 = "","",J239*L239))</f>
        <v/>
      </c>
      <c r="N239" s="20" t="str">
        <f>IF(J239 = "",IF(L239 = "","",I239*L239),IF(L239 = "","",K239*L239))</f>
        <v/>
      </c>
      <c r="O239" s="41" t="str">
        <f>IF(H239 = "","", H239)</f>
        <v xml:space="preserve">poslední kusy 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>
      <c r="A240" s="42" t="s">
        <v>521</v>
      </c>
      <c r="B240" s="21" t="s">
        <v>522</v>
      </c>
      <c r="C240" s="26">
        <v>8595558301621</v>
      </c>
      <c r="D240" s="59" t="s">
        <v>60</v>
      </c>
      <c r="E240" s="23">
        <v>6</v>
      </c>
      <c r="F240" s="49">
        <v>270</v>
      </c>
      <c r="G240" s="57" t="s">
        <v>383</v>
      </c>
      <c r="H240" s="24" t="s">
        <v>82</v>
      </c>
      <c r="I240" s="24">
        <v>799</v>
      </c>
      <c r="J240" s="47" t="str">
        <f>IF($O$2 = 0,"",IF(G240 = "brutto",I240/1.21*(100-$O$2)/100,I240/1.21*(75)/100))</f>
        <v/>
      </c>
      <c r="K240" s="48" t="str">
        <f>IF(Tabulka36[[#This Row],[Sloupec9]] = "","",J240*1.21)</f>
        <v/>
      </c>
      <c r="L240" s="33"/>
      <c r="M240" s="31" t="str">
        <f>IF(J240 = "",IF(L240 = "","",I240*L240/1.21),IF(L240 = "","",J240*L240))</f>
        <v/>
      </c>
      <c r="N240" s="20" t="str">
        <f>IF(J240 = "",IF(L240 = "","",I240*L240),IF(L240 = "","",K240*L240))</f>
        <v/>
      </c>
      <c r="O240" s="41" t="str">
        <f>IF(H240 = "","", H240)</f>
        <v xml:space="preserve">poslední kusy 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>
      <c r="A241" s="42" t="s">
        <v>523</v>
      </c>
      <c r="B241" s="21" t="s">
        <v>524</v>
      </c>
      <c r="C241" s="26">
        <v>8595558301157</v>
      </c>
      <c r="D241" s="59" t="s">
        <v>36</v>
      </c>
      <c r="E241" s="23">
        <v>6</v>
      </c>
      <c r="F241" s="49">
        <v>150</v>
      </c>
      <c r="G241" s="57" t="s">
        <v>383</v>
      </c>
      <c r="H241" s="24"/>
      <c r="I241" s="24">
        <v>999</v>
      </c>
      <c r="J241" s="47" t="str">
        <f>IF($O$2 = 0,"",IF(G241 = "brutto",I241/1.21*(100-$O$2)/100,I241/1.21*(75)/100))</f>
        <v/>
      </c>
      <c r="K241" s="48" t="str">
        <f>IF(Tabulka36[[#This Row],[Sloupec9]] = "","",J241*1.21)</f>
        <v/>
      </c>
      <c r="L241" s="33"/>
      <c r="M241" s="31" t="str">
        <f>IF(J241 = "",IF(L241 = "","",I241*L241/1.21),IF(L241 = "","",J241*L241))</f>
        <v/>
      </c>
      <c r="N241" s="20" t="str">
        <f>IF(J241 = "",IF(L241 = "","",I241*L241),IF(L241 = "","",K241*L241))</f>
        <v/>
      </c>
      <c r="O241" s="41" t="str">
        <f>IF(H241 = "","", H241)</f>
        <v/>
      </c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>
      <c r="A242" s="42" t="s">
        <v>525</v>
      </c>
      <c r="B242" s="21" t="s">
        <v>526</v>
      </c>
      <c r="C242" s="26">
        <v>8595558300501</v>
      </c>
      <c r="D242" s="59" t="s">
        <v>36</v>
      </c>
      <c r="E242" s="23">
        <v>6</v>
      </c>
      <c r="F242" s="49">
        <v>150</v>
      </c>
      <c r="G242" s="57" t="s">
        <v>383</v>
      </c>
      <c r="H242" s="24" t="s">
        <v>120</v>
      </c>
      <c r="I242" s="24">
        <v>999</v>
      </c>
      <c r="J242" s="47" t="str">
        <f>IF($O$2 = 0,"",IF(G242 = "brutto",I242/1.21*(100-$O$2)/100,I242/1.21*(75)/100))</f>
        <v/>
      </c>
      <c r="K242" s="48" t="str">
        <f>IF(Tabulka36[[#This Row],[Sloupec9]] = "","",J242*1.21)</f>
        <v/>
      </c>
      <c r="L242" s="33"/>
      <c r="M242" s="31" t="str">
        <f>IF(J242 = "",IF(L242 = "","",I242*L242/1.21),IF(L242 = "","",J242*L242))</f>
        <v/>
      </c>
      <c r="N242" s="20" t="str">
        <f>IF(J242 = "",IF(L242 = "","",I242*L242),IF(L242 = "","",K242*L242))</f>
        <v/>
      </c>
      <c r="O242" s="41" t="str">
        <f>IF(H242 = "","", H242)</f>
        <v xml:space="preserve">opět skladem 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>
      <c r="A243" s="42" t="s">
        <v>527</v>
      </c>
      <c r="B243" s="21" t="s">
        <v>528</v>
      </c>
      <c r="C243" s="26">
        <v>8595558304325</v>
      </c>
      <c r="D243" s="59" t="s">
        <v>36</v>
      </c>
      <c r="E243" s="23">
        <v>5</v>
      </c>
      <c r="F243" s="49">
        <v>150</v>
      </c>
      <c r="G243" s="57" t="s">
        <v>383</v>
      </c>
      <c r="H243" s="24"/>
      <c r="I243" s="24">
        <v>1199</v>
      </c>
      <c r="J243" s="47" t="str">
        <f>IF($O$2 = 0,"",IF(G243 = "brutto",I243/1.21*(100-$O$2)/100,I243/1.21*(75)/100))</f>
        <v/>
      </c>
      <c r="K243" s="48" t="str">
        <f>IF(Tabulka36[[#This Row],[Sloupec9]] = "","",J243*1.21)</f>
        <v/>
      </c>
      <c r="L243" s="33"/>
      <c r="M243" s="31" t="str">
        <f>IF(J243 = "",IF(L243 = "","",I243*L243/1.21),IF(L243 = "","",J243*L243))</f>
        <v/>
      </c>
      <c r="N243" s="20" t="str">
        <f>IF(J243 = "",IF(L243 = "","",I243*L243),IF(L243 = "","",K243*L243))</f>
        <v/>
      </c>
      <c r="O243" s="41" t="str">
        <f>IF(H243 = "","", H243)</f>
        <v/>
      </c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>
      <c r="A244" s="42" t="s">
        <v>529</v>
      </c>
      <c r="B244" s="21" t="s">
        <v>530</v>
      </c>
      <c r="C244" s="26">
        <v>8595558304974</v>
      </c>
      <c r="D244" s="26" t="s">
        <v>36</v>
      </c>
      <c r="E244" s="23">
        <v>5</v>
      </c>
      <c r="F244" s="49">
        <v>240</v>
      </c>
      <c r="G244" s="57" t="s">
        <v>383</v>
      </c>
      <c r="H244" s="24" t="s">
        <v>67</v>
      </c>
      <c r="I244" s="24">
        <v>699</v>
      </c>
      <c r="J244" s="47" t="str">
        <f>IF($O$2 = 0,"",IF(G244 = "brutto",I244/1.21*(100-$O$2)/100,I244/1.21*(75)/100))</f>
        <v/>
      </c>
      <c r="K244" s="48" t="str">
        <f>IF(Tabulka36[[#This Row],[Sloupec9]] = "","",J244*1.21)</f>
        <v/>
      </c>
      <c r="L244" s="33"/>
      <c r="M244" s="31" t="str">
        <f>IF(J244 = "",IF(L244 = "","",I244*L244/1.21),IF(L244 = "","",J244*L244))</f>
        <v/>
      </c>
      <c r="N244" s="20" t="str">
        <f>IF(J244 = "",IF(L244 = "","",I244*L244),IF(L244 = "","",K244*L244))</f>
        <v/>
      </c>
      <c r="O244" s="41" t="str">
        <f>IF(H244 = "","", H244)</f>
        <v xml:space="preserve">novinka 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30" customHeight="1" thickBot="1">
      <c r="A245" s="13" t="s">
        <v>9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14"/>
      <c r="L245" s="34">
        <f>SUM(L4:L244)</f>
        <v>0</v>
      </c>
      <c r="M245" s="35">
        <f>SUM(M4:M244)</f>
        <v>0</v>
      </c>
      <c r="N245" s="36">
        <f t="shared" ref="N245" si="30">M245*1.21</f>
        <v>0</v>
      </c>
      <c r="O245" s="15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5" t="s">
        <v>10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"/>
      <c r="L246" s="3"/>
      <c r="M246" s="3"/>
      <c r="N246" s="3"/>
      <c r="O246" s="7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23.25" customHeight="1">
      <c r="A247" s="68" t="s">
        <v>15</v>
      </c>
      <c r="B247" s="68"/>
      <c r="C247" s="68"/>
      <c r="D247" s="68"/>
      <c r="E247" s="68"/>
      <c r="F247" s="68"/>
      <c r="G247" s="68"/>
      <c r="H247" s="68"/>
      <c r="I247" s="68"/>
      <c r="J247" s="68"/>
      <c r="L247" s="3"/>
      <c r="M247" s="3"/>
      <c r="N247" s="3"/>
      <c r="O247" s="7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45"/>
      <c r="B248" s="3"/>
      <c r="C248" s="3"/>
      <c r="D248" s="3"/>
      <c r="E248" s="3"/>
      <c r="F248" s="3"/>
      <c r="G248" s="10"/>
      <c r="H248" s="8"/>
      <c r="L248" s="3"/>
      <c r="M248" s="3"/>
      <c r="N248" s="3"/>
      <c r="O248" s="10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45"/>
      <c r="B249" s="3"/>
      <c r="C249" s="3"/>
      <c r="D249" s="3"/>
      <c r="E249" s="3"/>
      <c r="F249" s="3"/>
      <c r="G249" s="10"/>
      <c r="H249" s="8"/>
      <c r="L249" s="3"/>
      <c r="M249" s="3"/>
      <c r="N249" s="3"/>
      <c r="O249" s="10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45"/>
      <c r="B250" s="3"/>
      <c r="C250" s="3"/>
      <c r="D250" s="3"/>
      <c r="E250" s="3"/>
      <c r="F250" s="3"/>
      <c r="G250" s="10"/>
      <c r="H250" s="8"/>
      <c r="L250" s="3"/>
      <c r="M250" s="3"/>
      <c r="N250" s="3"/>
      <c r="O250" s="10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45"/>
      <c r="B251" s="3"/>
      <c r="C251" s="3"/>
      <c r="D251" s="3"/>
      <c r="E251" s="3"/>
      <c r="F251" s="3"/>
      <c r="G251" s="10"/>
      <c r="H251" s="8"/>
      <c r="L251" s="3"/>
      <c r="M251" s="3"/>
      <c r="N251" s="3"/>
      <c r="O251" s="10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45"/>
      <c r="B252" s="3"/>
      <c r="C252" s="3"/>
      <c r="D252" s="3"/>
      <c r="E252" s="3"/>
      <c r="F252" s="3"/>
      <c r="G252" s="10"/>
      <c r="H252" s="8"/>
      <c r="L252" s="3"/>
      <c r="M252" s="3"/>
      <c r="N252" s="3"/>
      <c r="O252" s="10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45"/>
      <c r="B253" s="3"/>
      <c r="C253" s="3"/>
      <c r="D253" s="3"/>
      <c r="E253" s="3"/>
      <c r="F253" s="3"/>
      <c r="G253" s="10"/>
      <c r="H253" s="8"/>
      <c r="L253" s="3"/>
      <c r="M253" s="3"/>
      <c r="N253" s="3"/>
      <c r="O253" s="10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45"/>
      <c r="B254" s="3"/>
      <c r="C254" s="3"/>
      <c r="D254" s="3"/>
      <c r="E254" s="3"/>
      <c r="F254" s="3"/>
      <c r="G254" s="10"/>
      <c r="H254" s="8"/>
      <c r="L254" s="3"/>
      <c r="M254" s="3"/>
      <c r="N254" s="3"/>
      <c r="O254" s="10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45"/>
      <c r="B255" s="3"/>
      <c r="C255" s="3"/>
      <c r="D255" s="3"/>
      <c r="E255" s="3"/>
      <c r="F255" s="3"/>
      <c r="G255" s="10"/>
      <c r="H255" s="8"/>
      <c r="L255" s="3"/>
      <c r="M255" s="3"/>
      <c r="N255" s="3"/>
      <c r="O255" s="10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45"/>
      <c r="B256" s="3"/>
      <c r="C256" s="3"/>
      <c r="D256" s="3"/>
      <c r="E256" s="3"/>
      <c r="F256" s="3"/>
      <c r="G256" s="10"/>
      <c r="H256" s="8"/>
      <c r="L256" s="3"/>
      <c r="M256" s="3"/>
      <c r="N256" s="3"/>
      <c r="O256" s="10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45"/>
      <c r="B257" s="3"/>
      <c r="C257" s="3"/>
      <c r="D257" s="3"/>
      <c r="E257" s="3"/>
      <c r="F257" s="3"/>
      <c r="G257" s="10"/>
      <c r="H257" s="8"/>
      <c r="L257" s="3"/>
      <c r="M257" s="3"/>
      <c r="N257" s="3"/>
      <c r="O257" s="10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45"/>
      <c r="B258" s="3"/>
      <c r="C258" s="3"/>
      <c r="D258" s="3"/>
      <c r="E258" s="3"/>
      <c r="F258" s="3"/>
      <c r="G258" s="10"/>
      <c r="H258" s="8"/>
      <c r="L258" s="3"/>
      <c r="M258" s="3"/>
      <c r="N258" s="3"/>
      <c r="O258" s="10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45"/>
      <c r="B259" s="3"/>
      <c r="C259" s="3"/>
      <c r="D259" s="3"/>
      <c r="E259" s="3"/>
      <c r="F259" s="3"/>
      <c r="G259" s="10"/>
      <c r="H259" s="8"/>
      <c r="L259" s="3"/>
      <c r="M259" s="3"/>
      <c r="N259" s="3"/>
      <c r="O259" s="10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45"/>
      <c r="B260" s="3"/>
      <c r="C260" s="3"/>
      <c r="D260" s="3"/>
      <c r="E260" s="3"/>
      <c r="F260" s="3"/>
      <c r="G260" s="10"/>
      <c r="H260" s="8"/>
      <c r="L260" s="3"/>
      <c r="M260" s="3"/>
      <c r="N260" s="3"/>
      <c r="O260" s="10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45"/>
      <c r="B261" s="3"/>
      <c r="C261" s="3"/>
      <c r="D261" s="3"/>
      <c r="E261" s="3"/>
      <c r="F261" s="3"/>
      <c r="G261" s="10"/>
      <c r="H261" s="8"/>
      <c r="L261" s="3"/>
      <c r="M261" s="3"/>
      <c r="N261" s="3"/>
      <c r="O261" s="10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45"/>
      <c r="B262" s="3"/>
      <c r="C262" s="3"/>
      <c r="D262" s="3"/>
      <c r="E262" s="3"/>
      <c r="F262" s="3"/>
      <c r="G262" s="10"/>
      <c r="H262" s="8"/>
      <c r="L262" s="3"/>
      <c r="M262" s="3"/>
      <c r="N262" s="3"/>
      <c r="O262" s="10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45"/>
      <c r="B263" s="3"/>
      <c r="C263" s="3"/>
      <c r="D263" s="3"/>
      <c r="E263" s="3"/>
      <c r="F263" s="3"/>
      <c r="G263" s="10"/>
      <c r="H263" s="8"/>
      <c r="L263" s="3"/>
      <c r="M263" s="3"/>
      <c r="N263" s="3"/>
      <c r="O263" s="10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45"/>
      <c r="B264" s="3"/>
      <c r="C264" s="3"/>
      <c r="D264" s="3"/>
      <c r="E264" s="3"/>
      <c r="F264" s="3"/>
      <c r="G264" s="10"/>
      <c r="H264" s="8"/>
      <c r="L264" s="3"/>
      <c r="M264" s="3"/>
      <c r="N264" s="3"/>
      <c r="O264" s="10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45"/>
      <c r="B265" s="3"/>
      <c r="C265" s="3"/>
      <c r="D265" s="3"/>
      <c r="E265" s="3"/>
      <c r="F265" s="3"/>
      <c r="G265" s="10"/>
      <c r="H265" s="8"/>
      <c r="L265" s="3"/>
      <c r="M265" s="3"/>
      <c r="N265" s="3"/>
      <c r="O265" s="10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45"/>
      <c r="B266" s="3"/>
      <c r="C266" s="3"/>
      <c r="D266" s="3"/>
      <c r="E266" s="3"/>
      <c r="F266" s="3"/>
      <c r="G266" s="10"/>
      <c r="H266" s="8"/>
      <c r="L266" s="3"/>
      <c r="M266" s="3"/>
      <c r="N266" s="3"/>
      <c r="O266" s="10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45"/>
      <c r="B267" s="3"/>
      <c r="C267" s="3"/>
      <c r="D267" s="3"/>
      <c r="E267" s="3"/>
      <c r="F267" s="3"/>
      <c r="G267" s="10"/>
      <c r="H267" s="8"/>
      <c r="L267" s="3"/>
      <c r="M267" s="3"/>
      <c r="N267" s="3"/>
      <c r="O267" s="10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45"/>
      <c r="B268" s="3"/>
      <c r="C268" s="3"/>
      <c r="D268" s="3"/>
      <c r="E268" s="3"/>
      <c r="F268" s="3"/>
      <c r="G268" s="10"/>
      <c r="H268" s="8"/>
      <c r="L268" s="3"/>
      <c r="M268" s="3"/>
      <c r="N268" s="3"/>
      <c r="O268" s="10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45"/>
      <c r="B269" s="3"/>
      <c r="C269" s="3"/>
      <c r="D269" s="3"/>
      <c r="E269" s="3"/>
      <c r="F269" s="3"/>
      <c r="G269" s="10"/>
      <c r="H269" s="8"/>
      <c r="L269" s="3"/>
      <c r="M269" s="3"/>
      <c r="N269" s="3"/>
      <c r="O269" s="10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45"/>
      <c r="B270" s="3"/>
      <c r="C270" s="3"/>
      <c r="D270" s="3"/>
      <c r="E270" s="3"/>
      <c r="F270" s="3"/>
      <c r="G270" s="10"/>
      <c r="H270" s="8"/>
      <c r="L270" s="3"/>
      <c r="M270" s="3"/>
      <c r="N270" s="3"/>
      <c r="O270" s="10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45"/>
      <c r="B271" s="3"/>
      <c r="C271" s="3"/>
      <c r="D271" s="3"/>
      <c r="E271" s="3"/>
      <c r="F271" s="3"/>
      <c r="G271" s="10"/>
      <c r="H271" s="8"/>
      <c r="L271" s="3"/>
      <c r="M271" s="3"/>
      <c r="N271" s="3"/>
      <c r="O271" s="10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45"/>
      <c r="B272" s="3"/>
      <c r="C272" s="3"/>
      <c r="D272" s="3"/>
      <c r="E272" s="3"/>
      <c r="F272" s="3"/>
      <c r="G272" s="10"/>
      <c r="H272" s="8"/>
      <c r="L272" s="3"/>
      <c r="M272" s="3"/>
      <c r="N272" s="3"/>
      <c r="O272" s="10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45"/>
      <c r="B273" s="3"/>
      <c r="C273" s="3"/>
      <c r="D273" s="3"/>
      <c r="E273" s="3"/>
      <c r="F273" s="3"/>
      <c r="G273" s="10"/>
      <c r="H273" s="8"/>
      <c r="L273" s="3"/>
      <c r="M273" s="3"/>
      <c r="N273" s="3"/>
      <c r="O273" s="10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45"/>
      <c r="B274" s="3"/>
      <c r="C274" s="3"/>
      <c r="D274" s="3"/>
      <c r="E274" s="3"/>
      <c r="F274" s="3"/>
      <c r="G274" s="10"/>
      <c r="H274" s="8"/>
      <c r="L274" s="3"/>
      <c r="M274" s="3"/>
      <c r="N274" s="3"/>
      <c r="O274" s="10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45"/>
      <c r="B275" s="3"/>
      <c r="C275" s="3"/>
      <c r="D275" s="3"/>
      <c r="E275" s="3"/>
      <c r="F275" s="3"/>
      <c r="G275" s="10"/>
      <c r="H275" s="8"/>
      <c r="L275" s="3"/>
      <c r="M275" s="3"/>
      <c r="N275" s="3"/>
      <c r="O275" s="10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45"/>
      <c r="B276" s="3"/>
      <c r="C276" s="3"/>
      <c r="D276" s="3"/>
      <c r="E276" s="3"/>
      <c r="F276" s="3"/>
      <c r="G276" s="10"/>
      <c r="H276" s="8"/>
      <c r="L276" s="3"/>
      <c r="M276" s="3"/>
      <c r="N276" s="3"/>
      <c r="O276" s="10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45"/>
      <c r="B277" s="3"/>
      <c r="C277" s="3"/>
      <c r="D277" s="3"/>
      <c r="E277" s="3"/>
      <c r="F277" s="3"/>
      <c r="G277" s="10"/>
      <c r="H277" s="8"/>
      <c r="L277" s="3"/>
      <c r="M277" s="3"/>
      <c r="N277" s="3"/>
      <c r="O277" s="10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45"/>
      <c r="B278" s="3"/>
      <c r="C278" s="3"/>
      <c r="D278" s="3"/>
      <c r="E278" s="3"/>
      <c r="F278" s="3"/>
      <c r="G278" s="10"/>
      <c r="H278" s="8"/>
      <c r="L278" s="3"/>
      <c r="M278" s="3"/>
      <c r="N278" s="3"/>
      <c r="O278" s="10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45"/>
      <c r="B279" s="3"/>
      <c r="C279" s="3"/>
      <c r="D279" s="3"/>
      <c r="E279" s="3"/>
      <c r="F279" s="3"/>
      <c r="G279" s="10"/>
      <c r="H279" s="8"/>
      <c r="L279" s="3"/>
      <c r="M279" s="3"/>
      <c r="N279" s="3"/>
      <c r="O279" s="10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45"/>
      <c r="B280" s="3"/>
      <c r="C280" s="3"/>
      <c r="D280" s="3"/>
      <c r="E280" s="3"/>
      <c r="F280" s="3"/>
      <c r="G280" s="10"/>
      <c r="H280" s="8"/>
      <c r="L280" s="3"/>
      <c r="M280" s="3"/>
      <c r="N280" s="3"/>
      <c r="O280" s="10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45"/>
      <c r="B281" s="3"/>
      <c r="C281" s="3"/>
      <c r="D281" s="3"/>
      <c r="E281" s="3"/>
      <c r="F281" s="3"/>
      <c r="G281" s="10"/>
      <c r="H281" s="8"/>
      <c r="L281" s="3"/>
      <c r="M281" s="3"/>
      <c r="N281" s="3"/>
      <c r="O281" s="10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45"/>
      <c r="B282" s="3"/>
      <c r="C282" s="3"/>
      <c r="D282" s="3"/>
      <c r="E282" s="3"/>
      <c r="F282" s="3"/>
      <c r="G282" s="10"/>
      <c r="H282" s="8"/>
      <c r="L282" s="3"/>
      <c r="M282" s="3"/>
      <c r="N282" s="3"/>
      <c r="O282" s="10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45"/>
      <c r="B283" s="3"/>
      <c r="C283" s="3"/>
      <c r="D283" s="3"/>
      <c r="E283" s="3"/>
      <c r="F283" s="3"/>
      <c r="G283" s="10"/>
      <c r="H283" s="8"/>
      <c r="L283" s="3"/>
      <c r="M283" s="3"/>
      <c r="N283" s="3"/>
      <c r="O283" s="10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45"/>
      <c r="B284" s="3"/>
      <c r="C284" s="3"/>
      <c r="D284" s="3"/>
      <c r="E284" s="3"/>
      <c r="F284" s="3"/>
      <c r="G284" s="10"/>
      <c r="H284" s="8"/>
      <c r="L284" s="3"/>
      <c r="M284" s="3"/>
      <c r="N284" s="3"/>
      <c r="O284" s="10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45"/>
      <c r="B285" s="3"/>
      <c r="C285" s="3"/>
      <c r="D285" s="3"/>
      <c r="E285" s="3"/>
      <c r="F285" s="3"/>
      <c r="G285" s="10"/>
      <c r="H285" s="8"/>
      <c r="L285" s="3"/>
      <c r="M285" s="3"/>
      <c r="N285" s="3"/>
      <c r="O285" s="10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45"/>
      <c r="B286" s="3"/>
      <c r="C286" s="3"/>
      <c r="D286" s="3"/>
      <c r="E286" s="3"/>
      <c r="F286" s="3"/>
      <c r="G286" s="10"/>
      <c r="H286" s="8"/>
      <c r="L286" s="3"/>
      <c r="M286" s="3"/>
      <c r="N286" s="3"/>
      <c r="O286" s="10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45"/>
      <c r="B287" s="3"/>
      <c r="C287" s="3"/>
      <c r="D287" s="3"/>
      <c r="E287" s="3"/>
      <c r="F287" s="3"/>
      <c r="G287" s="10"/>
      <c r="H287" s="8"/>
      <c r="L287" s="3"/>
      <c r="M287" s="3"/>
      <c r="N287" s="3"/>
      <c r="O287" s="10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45"/>
      <c r="B288" s="3"/>
      <c r="C288" s="3"/>
      <c r="D288" s="3"/>
      <c r="E288" s="3"/>
      <c r="F288" s="3"/>
      <c r="G288" s="10"/>
      <c r="H288" s="8"/>
      <c r="L288" s="3"/>
      <c r="M288" s="3"/>
      <c r="N288" s="3"/>
      <c r="O288" s="10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45"/>
      <c r="B289" s="3"/>
      <c r="C289" s="3"/>
      <c r="D289" s="3"/>
      <c r="E289" s="3"/>
      <c r="F289" s="3"/>
      <c r="G289" s="10"/>
      <c r="H289" s="8"/>
      <c r="L289" s="3"/>
      <c r="M289" s="3"/>
      <c r="N289" s="3"/>
      <c r="O289" s="10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45"/>
      <c r="B290" s="3"/>
      <c r="C290" s="3"/>
      <c r="D290" s="3"/>
      <c r="E290" s="3"/>
      <c r="F290" s="3"/>
      <c r="G290" s="10"/>
      <c r="H290" s="8"/>
      <c r="L290" s="3"/>
      <c r="M290" s="3"/>
      <c r="N290" s="3"/>
      <c r="O290" s="10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45"/>
      <c r="B291" s="3"/>
      <c r="C291" s="3"/>
      <c r="D291" s="3"/>
      <c r="E291" s="3"/>
      <c r="F291" s="3"/>
      <c r="G291" s="10"/>
      <c r="H291" s="8"/>
      <c r="L291" s="3"/>
      <c r="M291" s="3"/>
      <c r="N291" s="3"/>
      <c r="O291" s="10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45"/>
      <c r="B292" s="3"/>
      <c r="C292" s="3"/>
      <c r="D292" s="3"/>
      <c r="E292" s="3"/>
      <c r="F292" s="3"/>
      <c r="G292" s="10"/>
      <c r="H292" s="8"/>
      <c r="L292" s="3"/>
      <c r="M292" s="3"/>
      <c r="N292" s="3"/>
      <c r="O292" s="10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45"/>
      <c r="B293" s="3"/>
      <c r="C293" s="3"/>
      <c r="D293" s="3"/>
      <c r="E293" s="3"/>
      <c r="F293" s="3"/>
      <c r="G293" s="10"/>
      <c r="H293" s="8"/>
      <c r="L293" s="3"/>
      <c r="M293" s="3"/>
      <c r="N293" s="3"/>
      <c r="O293" s="10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45"/>
      <c r="B294" s="3"/>
      <c r="C294" s="3"/>
      <c r="D294" s="3"/>
      <c r="E294" s="3"/>
      <c r="F294" s="3"/>
      <c r="G294" s="10"/>
      <c r="H294" s="8"/>
      <c r="L294" s="3"/>
      <c r="M294" s="3"/>
      <c r="N294" s="3"/>
      <c r="O294" s="10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45"/>
      <c r="B295" s="3"/>
      <c r="C295" s="3"/>
      <c r="D295" s="3"/>
      <c r="E295" s="3"/>
      <c r="F295" s="3"/>
      <c r="G295" s="10"/>
      <c r="H295" s="8"/>
      <c r="L295" s="3"/>
      <c r="M295" s="3"/>
      <c r="N295" s="3"/>
      <c r="O295" s="10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45"/>
      <c r="B296" s="3"/>
      <c r="C296" s="3"/>
      <c r="D296" s="3"/>
      <c r="E296" s="3"/>
      <c r="F296" s="3"/>
      <c r="G296" s="10"/>
      <c r="H296" s="8"/>
      <c r="L296" s="3"/>
      <c r="M296" s="3"/>
      <c r="N296" s="3"/>
      <c r="O296" s="10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45"/>
      <c r="B297" s="3"/>
      <c r="C297" s="3"/>
      <c r="D297" s="3"/>
      <c r="E297" s="3"/>
      <c r="F297" s="3"/>
      <c r="G297" s="10"/>
      <c r="H297" s="8"/>
      <c r="L297" s="3"/>
      <c r="M297" s="3"/>
      <c r="N297" s="3"/>
      <c r="O297" s="10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45"/>
      <c r="B298" s="3"/>
      <c r="C298" s="3"/>
      <c r="D298" s="3"/>
      <c r="E298" s="3"/>
      <c r="F298" s="3"/>
      <c r="G298" s="10"/>
      <c r="H298" s="8"/>
      <c r="L298" s="3"/>
      <c r="M298" s="3"/>
      <c r="N298" s="3"/>
      <c r="O298" s="10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45"/>
      <c r="B299" s="3"/>
      <c r="C299" s="3"/>
      <c r="D299" s="3"/>
      <c r="E299" s="3"/>
      <c r="F299" s="3"/>
      <c r="G299" s="10"/>
      <c r="H299" s="8"/>
      <c r="L299" s="3"/>
      <c r="M299" s="3"/>
      <c r="N299" s="3"/>
      <c r="O299" s="10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45"/>
      <c r="B300" s="3"/>
      <c r="C300" s="3"/>
      <c r="D300" s="3"/>
      <c r="E300" s="3"/>
      <c r="F300" s="3"/>
      <c r="G300" s="10"/>
      <c r="H300" s="8"/>
      <c r="L300" s="3"/>
      <c r="M300" s="3"/>
      <c r="N300" s="3"/>
      <c r="O300" s="10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45"/>
      <c r="B301" s="3"/>
      <c r="C301" s="3"/>
      <c r="D301" s="3"/>
      <c r="E301" s="3"/>
      <c r="F301" s="3"/>
      <c r="G301" s="10"/>
      <c r="H301" s="8"/>
      <c r="L301" s="3"/>
      <c r="M301" s="3"/>
      <c r="N301" s="3"/>
      <c r="O301" s="10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45"/>
      <c r="B302" s="3"/>
      <c r="C302" s="3"/>
      <c r="D302" s="3"/>
      <c r="E302" s="3"/>
      <c r="F302" s="3"/>
      <c r="G302" s="10"/>
      <c r="H302" s="8"/>
      <c r="L302" s="3"/>
      <c r="M302" s="3"/>
      <c r="N302" s="3"/>
      <c r="O302" s="10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45"/>
      <c r="B303" s="3"/>
      <c r="C303" s="3"/>
      <c r="D303" s="3"/>
      <c r="E303" s="3"/>
      <c r="F303" s="3"/>
      <c r="G303" s="10"/>
      <c r="H303" s="8"/>
      <c r="L303" s="3"/>
      <c r="M303" s="3"/>
      <c r="N303" s="3"/>
      <c r="O303" s="10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45"/>
      <c r="B304" s="3"/>
      <c r="C304" s="3"/>
      <c r="D304" s="3"/>
      <c r="E304" s="3"/>
      <c r="F304" s="3"/>
      <c r="G304" s="10"/>
      <c r="H304" s="8"/>
      <c r="L304" s="3"/>
      <c r="M304" s="3"/>
      <c r="N304" s="3"/>
      <c r="O304" s="10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45"/>
      <c r="B305" s="3"/>
      <c r="C305" s="3"/>
      <c r="D305" s="3"/>
      <c r="E305" s="3"/>
      <c r="F305" s="3"/>
      <c r="G305" s="10"/>
      <c r="H305" s="8"/>
      <c r="L305" s="3"/>
      <c r="M305" s="3"/>
      <c r="N305" s="3"/>
      <c r="O305" s="10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45"/>
      <c r="B306" s="3"/>
      <c r="C306" s="3"/>
      <c r="D306" s="3"/>
      <c r="E306" s="3"/>
      <c r="F306" s="3"/>
      <c r="G306" s="10"/>
      <c r="H306" s="8"/>
      <c r="L306" s="3"/>
      <c r="M306" s="3"/>
      <c r="N306" s="3"/>
      <c r="O306" s="10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45"/>
      <c r="B307" s="3"/>
      <c r="C307" s="3"/>
      <c r="D307" s="3"/>
      <c r="E307" s="3"/>
      <c r="F307" s="3"/>
      <c r="G307" s="10"/>
      <c r="H307" s="8"/>
      <c r="L307" s="3"/>
      <c r="M307" s="3"/>
      <c r="N307" s="3"/>
      <c r="O307" s="10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45"/>
      <c r="B308" s="3"/>
      <c r="C308" s="3"/>
      <c r="D308" s="3"/>
      <c r="E308" s="3"/>
      <c r="F308" s="3"/>
      <c r="G308" s="10"/>
      <c r="H308" s="8"/>
      <c r="L308" s="3"/>
      <c r="M308" s="3"/>
      <c r="N308" s="3"/>
      <c r="O308" s="10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45"/>
      <c r="B309" s="3"/>
      <c r="C309" s="3"/>
      <c r="D309" s="3"/>
      <c r="E309" s="3"/>
      <c r="F309" s="3"/>
      <c r="G309" s="10"/>
      <c r="H309" s="8"/>
      <c r="L309" s="3"/>
      <c r="M309" s="3"/>
      <c r="N309" s="3"/>
      <c r="O309" s="10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45"/>
      <c r="B310" s="3"/>
      <c r="C310" s="3"/>
      <c r="D310" s="3"/>
      <c r="E310" s="3"/>
      <c r="F310" s="3"/>
      <c r="G310" s="10"/>
      <c r="H310" s="8"/>
      <c r="L310" s="3"/>
      <c r="M310" s="3"/>
      <c r="N310" s="3"/>
      <c r="O310" s="10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45"/>
      <c r="B311" s="3"/>
      <c r="C311" s="3"/>
      <c r="D311" s="3"/>
      <c r="E311" s="3"/>
      <c r="F311" s="3"/>
      <c r="G311" s="10"/>
      <c r="H311" s="8"/>
      <c r="L311" s="3"/>
      <c r="M311" s="3"/>
      <c r="N311" s="3"/>
      <c r="O311" s="10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45"/>
      <c r="B312" s="3"/>
      <c r="C312" s="3"/>
      <c r="D312" s="3"/>
      <c r="E312" s="3"/>
      <c r="F312" s="3"/>
      <c r="G312" s="10"/>
      <c r="H312" s="8"/>
      <c r="L312" s="3"/>
      <c r="M312" s="3"/>
      <c r="N312" s="3"/>
      <c r="O312" s="10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45"/>
      <c r="B313" s="3"/>
      <c r="C313" s="3"/>
      <c r="D313" s="3"/>
      <c r="E313" s="3"/>
      <c r="F313" s="3"/>
      <c r="G313" s="10"/>
      <c r="H313" s="8"/>
      <c r="L313" s="3"/>
      <c r="M313" s="3"/>
      <c r="N313" s="3"/>
      <c r="O313" s="10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45"/>
      <c r="B314" s="3"/>
      <c r="C314" s="3"/>
      <c r="D314" s="3"/>
      <c r="E314" s="3"/>
      <c r="F314" s="3"/>
      <c r="G314" s="10"/>
      <c r="H314" s="8"/>
      <c r="L314" s="3"/>
      <c r="M314" s="3"/>
      <c r="N314" s="3"/>
      <c r="O314" s="10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45"/>
      <c r="B315" s="3"/>
      <c r="C315" s="3"/>
      <c r="D315" s="3"/>
      <c r="E315" s="3"/>
      <c r="F315" s="3"/>
      <c r="G315" s="10"/>
      <c r="H315" s="8"/>
      <c r="L315" s="3"/>
      <c r="M315" s="3"/>
      <c r="N315" s="3"/>
      <c r="O315" s="10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45"/>
      <c r="B316" s="3"/>
      <c r="C316" s="3"/>
      <c r="D316" s="3"/>
      <c r="E316" s="3"/>
      <c r="F316" s="3"/>
      <c r="G316" s="10"/>
      <c r="H316" s="8"/>
      <c r="L316" s="3"/>
      <c r="M316" s="3"/>
      <c r="N316" s="3"/>
      <c r="O316" s="10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45"/>
      <c r="B317" s="3"/>
      <c r="C317" s="3"/>
      <c r="D317" s="3"/>
      <c r="E317" s="3"/>
      <c r="F317" s="3"/>
      <c r="G317" s="10"/>
      <c r="H317" s="8"/>
      <c r="L317" s="3"/>
      <c r="M317" s="3"/>
      <c r="N317" s="3"/>
      <c r="O317" s="10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45"/>
      <c r="B318" s="3"/>
      <c r="C318" s="3"/>
      <c r="D318" s="3"/>
      <c r="E318" s="3"/>
      <c r="F318" s="3"/>
      <c r="G318" s="10"/>
      <c r="H318" s="8"/>
      <c r="L318" s="3"/>
      <c r="M318" s="3"/>
      <c r="N318" s="3"/>
      <c r="O318" s="10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45"/>
      <c r="B319" s="3"/>
      <c r="C319" s="3"/>
      <c r="D319" s="3"/>
      <c r="E319" s="3"/>
      <c r="F319" s="3"/>
      <c r="G319" s="10"/>
      <c r="H319" s="8"/>
      <c r="L319" s="3"/>
      <c r="M319" s="3"/>
      <c r="N319" s="3"/>
      <c r="O319" s="10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45"/>
      <c r="B320" s="3"/>
      <c r="C320" s="3"/>
      <c r="D320" s="3"/>
      <c r="E320" s="3"/>
      <c r="F320" s="3"/>
      <c r="G320" s="10"/>
      <c r="H320" s="8"/>
      <c r="L320" s="3"/>
      <c r="M320" s="3"/>
      <c r="N320" s="3"/>
      <c r="O320" s="10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45"/>
      <c r="B321" s="3"/>
      <c r="C321" s="3"/>
      <c r="D321" s="3"/>
      <c r="E321" s="3"/>
      <c r="F321" s="3"/>
      <c r="G321" s="10"/>
      <c r="H321" s="8"/>
      <c r="L321" s="3"/>
      <c r="M321" s="3"/>
      <c r="N321" s="3"/>
      <c r="O321" s="10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45"/>
      <c r="B322" s="3"/>
      <c r="C322" s="3"/>
      <c r="D322" s="3"/>
      <c r="E322" s="3"/>
      <c r="F322" s="3"/>
      <c r="G322" s="10"/>
      <c r="H322" s="8"/>
      <c r="L322" s="3"/>
      <c r="M322" s="3"/>
      <c r="N322" s="3"/>
      <c r="O322" s="10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45"/>
      <c r="B323" s="3"/>
      <c r="C323" s="3"/>
      <c r="D323" s="3"/>
      <c r="E323" s="3"/>
      <c r="F323" s="3"/>
      <c r="G323" s="10"/>
      <c r="H323" s="8"/>
      <c r="L323" s="3"/>
      <c r="M323" s="3"/>
      <c r="N323" s="3"/>
      <c r="O323" s="10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45"/>
      <c r="B324" s="3"/>
      <c r="C324" s="3"/>
      <c r="D324" s="3"/>
      <c r="E324" s="3"/>
      <c r="F324" s="3"/>
      <c r="G324" s="10"/>
      <c r="H324" s="8"/>
      <c r="L324" s="3"/>
      <c r="M324" s="3"/>
      <c r="N324" s="3"/>
      <c r="O324" s="10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45"/>
      <c r="B325" s="3"/>
      <c r="C325" s="3"/>
      <c r="D325" s="3"/>
      <c r="E325" s="3"/>
      <c r="F325" s="3"/>
      <c r="G325" s="10"/>
      <c r="H325" s="8"/>
      <c r="L325" s="3"/>
      <c r="M325" s="3"/>
      <c r="N325" s="3"/>
      <c r="O325" s="10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45"/>
      <c r="B326" s="3"/>
      <c r="C326" s="3"/>
      <c r="D326" s="3"/>
      <c r="E326" s="3"/>
      <c r="F326" s="3"/>
      <c r="G326" s="10"/>
      <c r="H326" s="8"/>
      <c r="L326" s="3"/>
      <c r="M326" s="3"/>
      <c r="N326" s="3"/>
      <c r="O326" s="10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45"/>
      <c r="B327" s="3"/>
      <c r="C327" s="3"/>
      <c r="D327" s="3"/>
      <c r="E327" s="3"/>
      <c r="F327" s="3"/>
      <c r="G327" s="10"/>
      <c r="H327" s="8"/>
      <c r="L327" s="3"/>
      <c r="M327" s="3"/>
      <c r="N327" s="3"/>
      <c r="O327" s="10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45"/>
      <c r="B328" s="3"/>
      <c r="C328" s="3"/>
      <c r="D328" s="3"/>
      <c r="E328" s="3"/>
      <c r="F328" s="3"/>
      <c r="G328" s="10"/>
      <c r="H328" s="8"/>
      <c r="L328" s="3"/>
      <c r="M328" s="3"/>
      <c r="N328" s="3"/>
      <c r="O328" s="10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45"/>
      <c r="B329" s="3"/>
      <c r="C329" s="3"/>
      <c r="D329" s="3"/>
      <c r="E329" s="3"/>
      <c r="F329" s="3"/>
      <c r="G329" s="10"/>
      <c r="H329" s="8"/>
      <c r="L329" s="3"/>
      <c r="M329" s="3"/>
      <c r="N329" s="3"/>
      <c r="O329" s="10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45"/>
      <c r="B330" s="3"/>
      <c r="C330" s="3"/>
      <c r="D330" s="3"/>
      <c r="E330" s="3"/>
      <c r="F330" s="3"/>
      <c r="G330" s="10"/>
      <c r="H330" s="8"/>
      <c r="L330" s="3"/>
      <c r="M330" s="3"/>
      <c r="N330" s="3"/>
      <c r="O330" s="10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45"/>
      <c r="B331" s="3"/>
      <c r="C331" s="3"/>
      <c r="D331" s="3"/>
      <c r="E331" s="3"/>
      <c r="F331" s="3"/>
      <c r="G331" s="10"/>
      <c r="H331" s="8"/>
      <c r="L331" s="3"/>
      <c r="M331" s="3"/>
      <c r="N331" s="3"/>
      <c r="O331" s="10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45"/>
      <c r="B332" s="3"/>
      <c r="C332" s="3"/>
      <c r="D332" s="3"/>
      <c r="E332" s="3"/>
      <c r="F332" s="3"/>
      <c r="G332" s="10"/>
      <c r="H332" s="8"/>
      <c r="L332" s="3"/>
      <c r="M332" s="3"/>
      <c r="N332" s="3"/>
      <c r="O332" s="10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45"/>
      <c r="B333" s="3"/>
      <c r="C333" s="3"/>
      <c r="D333" s="3"/>
      <c r="E333" s="3"/>
      <c r="F333" s="3"/>
      <c r="G333" s="10"/>
      <c r="H333" s="8"/>
      <c r="L333" s="3"/>
      <c r="M333" s="3"/>
      <c r="N333" s="3"/>
      <c r="O333" s="10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45"/>
      <c r="B334" s="3"/>
      <c r="C334" s="3"/>
      <c r="D334" s="3"/>
      <c r="E334" s="3"/>
      <c r="F334" s="3"/>
      <c r="G334" s="10"/>
      <c r="H334" s="8"/>
      <c r="L334" s="3"/>
      <c r="M334" s="3"/>
      <c r="N334" s="3"/>
      <c r="O334" s="10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45"/>
      <c r="B335" s="3"/>
      <c r="C335" s="3"/>
      <c r="D335" s="3"/>
      <c r="E335" s="3"/>
      <c r="F335" s="3"/>
      <c r="G335" s="10"/>
      <c r="H335" s="8"/>
      <c r="L335" s="3"/>
      <c r="M335" s="3"/>
      <c r="N335" s="3"/>
      <c r="O335" s="10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45"/>
      <c r="B336" s="3"/>
      <c r="C336" s="3"/>
      <c r="D336" s="3"/>
      <c r="E336" s="3"/>
      <c r="F336" s="3"/>
      <c r="G336" s="10"/>
      <c r="H336" s="8"/>
      <c r="L336" s="3"/>
      <c r="M336" s="3"/>
      <c r="N336" s="3"/>
      <c r="O336" s="10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45"/>
      <c r="B337" s="3"/>
      <c r="C337" s="3"/>
      <c r="D337" s="3"/>
      <c r="E337" s="3"/>
      <c r="F337" s="3"/>
      <c r="G337" s="10"/>
      <c r="H337" s="8"/>
      <c r="L337" s="3"/>
      <c r="M337" s="3"/>
      <c r="N337" s="3"/>
      <c r="O337" s="10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45"/>
      <c r="B338" s="3"/>
      <c r="C338" s="3"/>
      <c r="D338" s="3"/>
      <c r="E338" s="3"/>
      <c r="F338" s="3"/>
      <c r="G338" s="10"/>
      <c r="H338" s="8"/>
      <c r="L338" s="3"/>
      <c r="M338" s="3"/>
      <c r="N338" s="3"/>
      <c r="O338" s="10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45"/>
      <c r="B339" s="3"/>
      <c r="C339" s="3"/>
      <c r="D339" s="3"/>
      <c r="E339" s="3"/>
      <c r="F339" s="3"/>
      <c r="G339" s="10"/>
      <c r="H339" s="8"/>
      <c r="L339" s="3"/>
      <c r="M339" s="3"/>
      <c r="N339" s="3"/>
      <c r="O339" s="10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45"/>
      <c r="B340" s="3"/>
      <c r="C340" s="3"/>
      <c r="D340" s="3"/>
      <c r="E340" s="3"/>
      <c r="F340" s="3"/>
      <c r="G340" s="10"/>
      <c r="H340" s="8"/>
      <c r="L340" s="3"/>
      <c r="M340" s="3"/>
      <c r="N340" s="3"/>
      <c r="O340" s="10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45"/>
      <c r="B341" s="3"/>
      <c r="C341" s="3"/>
      <c r="D341" s="3"/>
      <c r="E341" s="3"/>
      <c r="F341" s="3"/>
      <c r="G341" s="10"/>
      <c r="H341" s="8"/>
      <c r="L341" s="3"/>
      <c r="M341" s="3"/>
      <c r="N341" s="3"/>
      <c r="O341" s="10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45"/>
      <c r="B342" s="3"/>
      <c r="C342" s="3"/>
      <c r="D342" s="3"/>
      <c r="E342" s="3"/>
      <c r="F342" s="3"/>
      <c r="G342" s="10"/>
      <c r="H342" s="8"/>
      <c r="L342" s="3"/>
      <c r="M342" s="3"/>
      <c r="N342" s="3"/>
      <c r="O342" s="10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45"/>
      <c r="B343" s="3"/>
      <c r="C343" s="3"/>
      <c r="D343" s="3"/>
      <c r="E343" s="3"/>
      <c r="F343" s="3"/>
      <c r="G343" s="10"/>
      <c r="H343" s="8"/>
      <c r="L343" s="3"/>
      <c r="M343" s="3"/>
      <c r="N343" s="3"/>
      <c r="O343" s="10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45"/>
      <c r="B344" s="3"/>
      <c r="C344" s="3"/>
      <c r="D344" s="3"/>
      <c r="E344" s="3"/>
      <c r="F344" s="3"/>
      <c r="G344" s="10"/>
      <c r="H344" s="8"/>
      <c r="L344" s="3"/>
      <c r="M344" s="3"/>
      <c r="N344" s="3"/>
      <c r="O344" s="10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45"/>
      <c r="B345" s="3"/>
      <c r="C345" s="3"/>
      <c r="D345" s="3"/>
      <c r="E345" s="3"/>
      <c r="F345" s="3"/>
      <c r="G345" s="10"/>
      <c r="H345" s="8"/>
      <c r="L345" s="3"/>
      <c r="M345" s="3"/>
      <c r="N345" s="3"/>
      <c r="O345" s="10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45"/>
      <c r="B346" s="3"/>
      <c r="C346" s="3"/>
      <c r="D346" s="3"/>
      <c r="E346" s="3"/>
      <c r="F346" s="3"/>
      <c r="G346" s="10"/>
      <c r="H346" s="8"/>
      <c r="L346" s="3"/>
      <c r="M346" s="3"/>
      <c r="N346" s="3"/>
      <c r="O346" s="10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45"/>
      <c r="B347" s="3"/>
      <c r="C347" s="3"/>
      <c r="D347" s="3"/>
      <c r="E347" s="3"/>
      <c r="F347" s="3"/>
      <c r="G347" s="10"/>
      <c r="H347" s="8"/>
      <c r="L347" s="3"/>
      <c r="M347" s="3"/>
      <c r="N347" s="3"/>
      <c r="O347" s="10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45"/>
      <c r="B348" s="3"/>
      <c r="C348" s="3"/>
      <c r="D348" s="3"/>
      <c r="E348" s="3"/>
      <c r="F348" s="3"/>
      <c r="G348" s="10"/>
      <c r="H348" s="8"/>
      <c r="L348" s="3"/>
      <c r="M348" s="3"/>
      <c r="N348" s="3"/>
      <c r="O348" s="10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45"/>
      <c r="B349" s="3"/>
      <c r="C349" s="3"/>
      <c r="D349" s="3"/>
      <c r="E349" s="3"/>
      <c r="F349" s="3"/>
      <c r="G349" s="10"/>
      <c r="H349" s="8"/>
      <c r="L349" s="3"/>
      <c r="M349" s="3"/>
      <c r="N349" s="3"/>
      <c r="O349" s="10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45"/>
      <c r="B350" s="3"/>
      <c r="C350" s="3"/>
      <c r="D350" s="3"/>
      <c r="E350" s="3"/>
      <c r="F350" s="3"/>
      <c r="G350" s="10"/>
      <c r="H350" s="8"/>
      <c r="L350" s="3"/>
      <c r="M350" s="3"/>
      <c r="N350" s="3"/>
      <c r="O350" s="10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45"/>
      <c r="B351" s="3"/>
      <c r="C351" s="3"/>
      <c r="D351" s="3"/>
      <c r="E351" s="3"/>
      <c r="F351" s="3"/>
      <c r="G351" s="10"/>
      <c r="H351" s="8"/>
      <c r="L351" s="3"/>
      <c r="M351" s="3"/>
      <c r="N351" s="3"/>
      <c r="O351" s="10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45"/>
      <c r="B352" s="3"/>
      <c r="C352" s="3"/>
      <c r="D352" s="3"/>
      <c r="E352" s="3"/>
      <c r="F352" s="3"/>
      <c r="G352" s="10"/>
      <c r="H352" s="8"/>
      <c r="L352" s="3"/>
      <c r="M352" s="3"/>
      <c r="N352" s="3"/>
      <c r="O352" s="10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45"/>
      <c r="B353" s="3"/>
      <c r="C353" s="3"/>
      <c r="D353" s="3"/>
      <c r="E353" s="3"/>
      <c r="F353" s="3"/>
      <c r="G353" s="10"/>
      <c r="H353" s="8"/>
      <c r="L353" s="3"/>
      <c r="M353" s="3"/>
      <c r="N353" s="3"/>
      <c r="O353" s="10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45"/>
      <c r="B354" s="3"/>
      <c r="C354" s="3"/>
      <c r="D354" s="3"/>
      <c r="E354" s="3"/>
      <c r="F354" s="3"/>
      <c r="G354" s="10"/>
      <c r="H354" s="8"/>
      <c r="L354" s="3"/>
      <c r="M354" s="3"/>
      <c r="N354" s="3"/>
      <c r="O354" s="10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45"/>
      <c r="B355" s="3"/>
      <c r="C355" s="3"/>
      <c r="D355" s="3"/>
      <c r="E355" s="3"/>
      <c r="F355" s="3"/>
      <c r="G355" s="10"/>
      <c r="H355" s="8"/>
      <c r="L355" s="3"/>
      <c r="M355" s="3"/>
      <c r="N355" s="3"/>
      <c r="O355" s="10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45"/>
      <c r="B356" s="3"/>
      <c r="C356" s="3"/>
      <c r="D356" s="3"/>
      <c r="E356" s="3"/>
      <c r="F356" s="3"/>
      <c r="G356" s="10"/>
      <c r="H356" s="8"/>
      <c r="L356" s="3"/>
      <c r="M356" s="3"/>
      <c r="N356" s="3"/>
      <c r="O356" s="10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45"/>
      <c r="B357" s="3"/>
      <c r="C357" s="3"/>
      <c r="D357" s="3"/>
      <c r="E357" s="3"/>
      <c r="F357" s="3"/>
      <c r="G357" s="10"/>
      <c r="H357" s="8"/>
      <c r="L357" s="3"/>
      <c r="M357" s="3"/>
      <c r="N357" s="3"/>
      <c r="O357" s="10"/>
    </row>
    <row r="358" spans="1:25" ht="15.75" customHeight="1">
      <c r="A358" s="45"/>
      <c r="B358" s="3"/>
      <c r="C358" s="3"/>
      <c r="D358" s="3"/>
      <c r="E358" s="3"/>
      <c r="F358" s="3"/>
      <c r="G358" s="10"/>
      <c r="H358" s="8"/>
      <c r="L358" s="3"/>
      <c r="M358" s="3"/>
      <c r="N358" s="3"/>
      <c r="O358" s="10"/>
    </row>
    <row r="359" spans="1:25" ht="15.75" customHeight="1">
      <c r="A359" s="45"/>
      <c r="B359" s="3"/>
      <c r="C359" s="3"/>
      <c r="D359" s="3"/>
      <c r="E359" s="3"/>
      <c r="F359" s="3"/>
      <c r="G359" s="10"/>
      <c r="H359" s="8"/>
      <c r="L359" s="3"/>
      <c r="M359" s="3"/>
      <c r="N359" s="3"/>
      <c r="O359" s="10"/>
    </row>
    <row r="360" spans="1:25" ht="15.75" customHeight="1">
      <c r="A360" s="45"/>
      <c r="B360" s="3"/>
      <c r="C360" s="3"/>
      <c r="D360" s="3"/>
      <c r="E360" s="3"/>
      <c r="F360" s="3"/>
      <c r="G360" s="10"/>
      <c r="H360" s="8"/>
      <c r="L360" s="3"/>
      <c r="M360" s="3"/>
      <c r="N360" s="3"/>
      <c r="O360" s="10"/>
    </row>
    <row r="361" spans="1:25" ht="15.75" customHeight="1">
      <c r="A361" s="45"/>
      <c r="B361" s="3"/>
      <c r="C361" s="3"/>
      <c r="D361" s="3"/>
      <c r="E361" s="3"/>
      <c r="F361" s="3"/>
      <c r="G361" s="10"/>
      <c r="H361" s="8"/>
      <c r="L361" s="3"/>
      <c r="M361" s="3"/>
      <c r="N361" s="3"/>
      <c r="O361" s="10"/>
    </row>
    <row r="362" spans="1:25" ht="15.75" customHeight="1">
      <c r="A362" s="45"/>
      <c r="B362" s="3"/>
      <c r="C362" s="3"/>
      <c r="D362" s="3"/>
      <c r="E362" s="3"/>
      <c r="F362" s="3"/>
      <c r="G362" s="10"/>
      <c r="H362" s="8"/>
      <c r="L362" s="3"/>
      <c r="M362" s="3"/>
      <c r="N362" s="3"/>
      <c r="O362" s="10"/>
    </row>
    <row r="363" spans="1:25" ht="15.75" customHeight="1">
      <c r="A363" s="45"/>
      <c r="B363" s="3"/>
      <c r="C363" s="3"/>
      <c r="D363" s="3"/>
      <c r="E363" s="3"/>
      <c r="F363" s="3"/>
      <c r="G363" s="10"/>
      <c r="H363" s="8"/>
      <c r="L363" s="3"/>
      <c r="M363" s="3"/>
      <c r="N363" s="3"/>
      <c r="O363" s="10"/>
    </row>
    <row r="364" spans="1:25" ht="15.75" customHeight="1">
      <c r="A364" s="45"/>
      <c r="B364" s="3"/>
      <c r="C364" s="3"/>
      <c r="D364" s="3"/>
      <c r="E364" s="3"/>
      <c r="F364" s="3"/>
      <c r="G364" s="10"/>
      <c r="H364" s="8"/>
      <c r="L364" s="3"/>
      <c r="M364" s="3"/>
      <c r="N364" s="3"/>
      <c r="O364" s="10"/>
    </row>
    <row r="365" spans="1:25" ht="15.75" customHeight="1">
      <c r="A365" s="45"/>
      <c r="B365" s="3"/>
      <c r="C365" s="3"/>
      <c r="D365" s="3"/>
      <c r="E365" s="3"/>
      <c r="F365" s="3"/>
      <c r="G365" s="10"/>
      <c r="H365" s="8"/>
      <c r="L365" s="3"/>
      <c r="M365" s="3"/>
      <c r="N365" s="3"/>
      <c r="O365" s="10"/>
    </row>
    <row r="366" spans="1:25" ht="15.75" customHeight="1">
      <c r="A366" s="45"/>
      <c r="B366" s="3"/>
      <c r="C366" s="3"/>
      <c r="D366" s="3"/>
      <c r="E366" s="3"/>
      <c r="F366" s="3"/>
      <c r="G366" s="10"/>
      <c r="H366" s="8"/>
      <c r="L366" s="3"/>
      <c r="M366" s="3"/>
      <c r="N366" s="3"/>
      <c r="O366" s="10"/>
    </row>
    <row r="367" spans="1:25" ht="15.75" customHeight="1">
      <c r="A367" s="45"/>
      <c r="B367" s="3"/>
      <c r="C367" s="3"/>
      <c r="D367" s="3"/>
      <c r="E367" s="3"/>
      <c r="F367" s="3"/>
      <c r="G367" s="10"/>
      <c r="H367" s="8"/>
      <c r="L367" s="3"/>
      <c r="M367" s="3"/>
      <c r="N367" s="3"/>
      <c r="O367" s="10"/>
    </row>
    <row r="368" spans="1:25" ht="15.75" customHeight="1">
      <c r="A368" s="45"/>
      <c r="B368" s="3"/>
      <c r="C368" s="3"/>
      <c r="D368" s="3"/>
      <c r="E368" s="3"/>
      <c r="F368" s="3"/>
      <c r="G368" s="10"/>
      <c r="H368" s="8"/>
      <c r="L368" s="3"/>
      <c r="M368" s="3"/>
      <c r="N368" s="3"/>
      <c r="O368" s="10"/>
    </row>
    <row r="369" spans="1:15" ht="15.75" customHeight="1">
      <c r="A369" s="45"/>
      <c r="B369" s="3"/>
      <c r="C369" s="3"/>
      <c r="D369" s="3"/>
      <c r="E369" s="3"/>
      <c r="F369" s="3"/>
      <c r="G369" s="10"/>
      <c r="H369" s="8"/>
      <c r="L369" s="3"/>
      <c r="M369" s="3"/>
      <c r="N369" s="3"/>
      <c r="O369" s="10"/>
    </row>
    <row r="370" spans="1:15" ht="15.75" customHeight="1">
      <c r="A370" s="45"/>
      <c r="B370" s="3"/>
      <c r="C370" s="3"/>
      <c r="D370" s="3"/>
      <c r="E370" s="3"/>
      <c r="F370" s="3"/>
      <c r="G370" s="10"/>
      <c r="H370" s="8"/>
      <c r="L370" s="3"/>
      <c r="M370" s="3"/>
      <c r="N370" s="3"/>
      <c r="O370" s="10"/>
    </row>
    <row r="371" spans="1:15" ht="15.75" customHeight="1">
      <c r="A371" s="45"/>
      <c r="B371" s="3"/>
      <c r="C371" s="3"/>
      <c r="D371" s="3"/>
      <c r="E371" s="3"/>
      <c r="F371" s="3"/>
      <c r="G371" s="10"/>
      <c r="H371" s="8"/>
      <c r="L371" s="3"/>
      <c r="M371" s="3"/>
      <c r="N371" s="3"/>
      <c r="O371" s="10"/>
    </row>
    <row r="372" spans="1:15" ht="15.75" customHeight="1">
      <c r="A372" s="45"/>
      <c r="B372" s="3"/>
      <c r="C372" s="3"/>
      <c r="D372" s="3"/>
      <c r="E372" s="3"/>
      <c r="F372" s="3"/>
      <c r="G372" s="10"/>
      <c r="H372" s="8"/>
      <c r="L372" s="3"/>
      <c r="M372" s="3"/>
      <c r="N372" s="3"/>
      <c r="O372" s="10"/>
    </row>
    <row r="373" spans="1:15" ht="15.75" customHeight="1">
      <c r="A373" s="45"/>
      <c r="B373" s="3"/>
      <c r="C373" s="3"/>
      <c r="D373" s="3"/>
      <c r="E373" s="3"/>
      <c r="F373" s="3"/>
      <c r="G373" s="10"/>
      <c r="H373" s="8"/>
      <c r="L373" s="3"/>
      <c r="M373" s="3"/>
      <c r="N373" s="3"/>
      <c r="O373" s="10"/>
    </row>
    <row r="374" spans="1:15" ht="15.75" customHeight="1">
      <c r="A374" s="45"/>
      <c r="B374" s="3"/>
      <c r="C374" s="3"/>
      <c r="D374" s="3"/>
      <c r="E374" s="3"/>
      <c r="F374" s="3"/>
      <c r="G374" s="10"/>
      <c r="H374" s="8"/>
      <c r="L374" s="3"/>
      <c r="M374" s="3"/>
      <c r="N374" s="3"/>
      <c r="O374" s="10"/>
    </row>
    <row r="375" spans="1:15" ht="15.75" customHeight="1">
      <c r="A375" s="45"/>
      <c r="B375" s="3"/>
      <c r="C375" s="3"/>
      <c r="D375" s="3"/>
      <c r="E375" s="3"/>
      <c r="F375" s="3"/>
      <c r="G375" s="10"/>
      <c r="H375" s="8"/>
      <c r="L375" s="3"/>
      <c r="M375" s="3"/>
      <c r="N375" s="3"/>
      <c r="O375" s="10"/>
    </row>
    <row r="376" spans="1:15" ht="15.75" customHeight="1"/>
    <row r="377" spans="1:15" ht="15.75" customHeight="1"/>
    <row r="378" spans="1:15" ht="15.75" customHeight="1"/>
    <row r="379" spans="1:15" ht="15.75" customHeight="1"/>
    <row r="380" spans="1:15" ht="15.75" customHeight="1"/>
    <row r="381" spans="1:15" ht="15.75" customHeight="1"/>
    <row r="382" spans="1:15" ht="15.75" customHeight="1"/>
    <row r="383" spans="1:15" ht="15.75" customHeight="1"/>
    <row r="384" spans="1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 algorithmName="SHA-512" hashValue="R8v7ZwjpohHxROB3qXOllsgTskA4ufrvHiTRNVA9JH3qVat74lJru989sof5Y7WYyzCMNVHPNJsjJ5TaL3dwYQ==" saltValue="10oLkBQnVQyBEXEhoLQjKw==" spinCount="100000" sheet="1" objects="1" scenarios="1"/>
  <mergeCells count="4">
    <mergeCell ref="C1:N2"/>
    <mergeCell ref="B245:J245"/>
    <mergeCell ref="B246:J246"/>
    <mergeCell ref="A247:J247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2022-04-29T12:39:04Z</cp:lastPrinted>
  <dcterms:created xsi:type="dcterms:W3CDTF">2020-03-10T12:08:50Z</dcterms:created>
  <dcterms:modified xsi:type="dcterms:W3CDTF">2022-09-30T11:49:53Z</dcterms:modified>
</cp:coreProperties>
</file>